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9092" windowHeight="9744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28" i="1"/>
  <c r="L28"/>
  <c r="F28"/>
  <c r="C28"/>
  <c r="B28"/>
  <c r="N27"/>
  <c r="L27"/>
  <c r="F27"/>
  <c r="C27"/>
  <c r="B27"/>
  <c r="N26"/>
  <c r="L26"/>
  <c r="F26"/>
  <c r="C26"/>
  <c r="B26"/>
  <c r="N25"/>
  <c r="L25"/>
  <c r="F25"/>
  <c r="C25"/>
  <c r="B25"/>
  <c r="N24"/>
  <c r="L24"/>
  <c r="F24"/>
  <c r="C24"/>
  <c r="B24"/>
  <c r="N23"/>
  <c r="L23"/>
  <c r="F23"/>
  <c r="C23"/>
  <c r="B23"/>
  <c r="N22"/>
  <c r="L22"/>
  <c r="F22"/>
  <c r="C22"/>
  <c r="B22"/>
  <c r="N21"/>
  <c r="L21"/>
  <c r="F21"/>
  <c r="C21"/>
  <c r="B21"/>
  <c r="N20"/>
  <c r="L20"/>
  <c r="F20"/>
  <c r="C20"/>
  <c r="B20"/>
  <c r="N19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<sst xmlns="http://schemas.openxmlformats.org/spreadsheetml/2006/main" count="28" uniqueCount="18">
  <si>
    <t>Отчет № 7. 21.08.2017 15:23:18</t>
  </si>
  <si>
    <t>Выборы депутатов Думы Байкальского городского поселения Слюдянского района четвертого созыва</t>
  </si>
  <si>
    <t>По состоянию на 16.08.2017</t>
  </si>
  <si>
    <t>В тыс.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</si>
  <si>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</si>
  <si>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</si>
  <si>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</si>
  <si>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</si>
  <si>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</si>
  <si>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</si>
  <si>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</si>
  <si>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</si>
  <si>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</si>
  <si>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Председатель</t>
  </si>
  <si>
    <t>Слюдянской ТИК</t>
  </si>
  <si>
    <t xml:space="preserve">    Г.К. Котовщиков</t>
  </si>
  <si>
    <t>(инициалы, фамилия)</t>
  </si>
  <si>
    <t>СВЕДЕНИЯ
о поступлении средств на специальные счета и расходовании этих средств
(на основании данных, предоставленных филиалом ПАО "Сбербанк России")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</si>
</sst>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 vertical="top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157480</xdr:rowOff>
    </xdr:from>
    <xdr:to>
      <xdr:col>2</xdr:col>
      <xdr:colOff>2032000</xdr:colOff>
      <xdr:row>32</xdr:row>
      <xdr:rowOff>116840</xdr:rowOff>
    </xdr:to>
    <xdr:sp macro="" textlink="">
      <xdr:nvSpPr>
        <xdr:cNvPr id="2" name="TextBox 1"/>
        <xdr:cNvSpPr txBox="1"/>
      </xdr:nvSpPr>
      <xdr:spPr>
        <a:xfrm>
          <a:off x="2895600" y="9019540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75" zoomScaleNormal="75" workbookViewId="0">
      <selection activeCell="A3" sqref="A3:N3"/>
    </sheetView>
  </sheetViews>
  <sheetFormatPr defaultRowHeight="14.4"/>
  <cols>
    <col min="1" max="1" width="5.5546875" customWidth="1"/>
    <col min="2" max="3" width="36.6640625" customWidth="1"/>
    <col min="4" max="5" width="15.109375" customWidth="1"/>
    <col min="7" max="7" width="15.109375" customWidth="1"/>
    <col min="8" max="8" width="5.5546875" customWidth="1"/>
    <col min="9" max="9" width="15.109375" customWidth="1"/>
    <col min="10" max="10" width="12.77734375" customWidth="1"/>
    <col min="11" max="11" width="15.109375" customWidth="1"/>
    <col min="13" max="13" width="15.109375" customWidth="1"/>
    <col min="14" max="14" width="15.6640625" customWidth="1"/>
  </cols>
  <sheetData>
    <row r="1" spans="1:14" ht="14.4" customHeight="1">
      <c r="N1" s="1" t="s">
        <v>0</v>
      </c>
    </row>
    <row r="2" spans="1:14" ht="205.95" customHeight="1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6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>
      <c r="N4" s="2" t="s">
        <v>2</v>
      </c>
    </row>
    <row r="5" spans="1:14">
      <c r="N5" s="2" t="s">
        <v>3</v>
      </c>
    </row>
    <row r="6" spans="1:14">
      <c r="A6" s="18" t="str">
        <f t="shared" ref="A6" si="0">"№
п/п"</f>
        <v>№
п/п</v>
      </c>
      <c r="B6" s="18" t="str">
        <f t="shared" ref="B6" si="1">"Наименование территории"</f>
        <v>Наименование территории</v>
      </c>
      <c r="C6" s="18" t="str">
        <f t="shared" ref="C6" si="2">"Фамилия, имя, отчество кандидата"</f>
        <v>Фамилия, имя, отчество кандидата</v>
      </c>
      <c r="D6" s="21" t="str">
        <f t="shared" ref="D6" si="3">"Поступило средств"</f>
        <v>Поступило средств</v>
      </c>
      <c r="E6" s="22"/>
      <c r="F6" s="22"/>
      <c r="G6" s="22"/>
      <c r="H6" s="23"/>
      <c r="I6" s="21" t="str">
        <f t="shared" ref="I6" si="4">"Израсходовано средств"</f>
        <v>Израсходовано средств</v>
      </c>
      <c r="J6" s="22"/>
      <c r="K6" s="22"/>
      <c r="L6" s="23"/>
      <c r="M6" s="21" t="str">
        <f t="shared" ref="M6" si="5">"Возвращено средств"</f>
        <v>Возвращено средств</v>
      </c>
      <c r="N6" s="23"/>
    </row>
    <row r="7" spans="1:14">
      <c r="A7" s="19"/>
      <c r="B7" s="19"/>
      <c r="C7" s="19"/>
      <c r="D7" s="18" t="str">
        <f t="shared" ref="D7" si="6">"всего"</f>
        <v>всего</v>
      </c>
      <c r="E7" s="21" t="str">
        <f t="shared" ref="E7" si="7">"из них"</f>
        <v>из них</v>
      </c>
      <c r="F7" s="22"/>
      <c r="G7" s="22"/>
      <c r="H7" s="23"/>
      <c r="I7" s="18" t="str">
        <f t="shared" ref="I7" si="8">"всего"</f>
        <v>всего</v>
      </c>
      <c r="J7" s="21" t="str">
        <f t="shared" ref="J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22"/>
      <c r="L7" s="23"/>
      <c r="M7" s="18" t="str">
        <f t="shared" ref="M7" si="10">"сумма, тыс. руб."</f>
        <v>сумма, тыс. руб.</v>
      </c>
      <c r="N7" s="18" t="str">
        <f t="shared" ref="N7" si="11">"основание возврата"</f>
        <v>основание возврата</v>
      </c>
    </row>
    <row r="8" spans="1:14">
      <c r="A8" s="19"/>
      <c r="B8" s="19"/>
      <c r="C8" s="19"/>
      <c r="D8" s="19"/>
      <c r="E8" s="21" t="str">
        <f t="shared" ref="E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23"/>
      <c r="G8" s="21" t="str">
        <f t="shared" ref="G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23"/>
      <c r="I8" s="19"/>
      <c r="J8" s="18" t="str">
        <f t="shared" ref="J8" si="14">"дата операции"</f>
        <v>дата операции</v>
      </c>
      <c r="K8" s="18" t="str">
        <f t="shared" ref="K8" si="15">"сумма, тыс. руб."</f>
        <v>сумма, тыс. руб.</v>
      </c>
      <c r="L8" s="18" t="str">
        <f t="shared" ref="L8" si="16">"назначение платежа"</f>
        <v>назначение платежа</v>
      </c>
      <c r="M8" s="19"/>
      <c r="N8" s="19"/>
    </row>
    <row r="9" spans="1:14" ht="66">
      <c r="A9" s="20"/>
      <c r="B9" s="20"/>
      <c r="C9" s="20"/>
      <c r="D9" s="20"/>
      <c r="E9" s="3" t="str">
        <f>"сумма, тыс. руб."</f>
        <v>сумма, тыс. руб.</v>
      </c>
      <c r="F9" s="3" t="str">
        <f>"наименование юридического лица"</f>
        <v>наименование юридического лица</v>
      </c>
      <c r="G9" s="3" t="str">
        <f>"сумма, тыс. руб."</f>
        <v>сумма, тыс. руб.</v>
      </c>
      <c r="H9" s="3" t="str">
        <f>"кол-во граждан"</f>
        <v>кол-во граждан</v>
      </c>
      <c r="I9" s="20"/>
      <c r="J9" s="20"/>
      <c r="K9" s="20"/>
      <c r="L9" s="20"/>
      <c r="M9" s="20"/>
      <c r="N9" s="20"/>
    </row>
    <row r="10" spans="1:14">
      <c r="A10" s="4" t="s">
        <v>4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3" t="str">
        <f>"14"</f>
        <v>14</v>
      </c>
    </row>
    <row r="11" spans="1:14">
      <c r="A11" s="5" t="s">
        <v>5</v>
      </c>
      <c r="B11" s="6" t="str">
        <f>"5-и мандатный (№ 1)"</f>
        <v>5-и мандатный (№ 1)</v>
      </c>
      <c r="C11" s="6" t="str">
        <f>"Викторов Виктор Викторович"</f>
        <v>Викторов Виктор Викторович</v>
      </c>
      <c r="D11" s="7">
        <v>3.8</v>
      </c>
      <c r="E11" s="7"/>
      <c r="F11" s="6" t="str">
        <f>""</f>
        <v/>
      </c>
      <c r="G11" s="7"/>
      <c r="H11" s="8"/>
      <c r="I11" s="7">
        <v>3.8</v>
      </c>
      <c r="J11" s="9"/>
      <c r="K11" s="7"/>
      <c r="L11" s="6" t="str">
        <f>""</f>
        <v/>
      </c>
      <c r="M11" s="7"/>
      <c r="N11" s="6" t="str">
        <f>""</f>
        <v/>
      </c>
    </row>
    <row r="12" spans="1:14">
      <c r="A12" s="4" t="s">
        <v>6</v>
      </c>
      <c r="B12" s="10" t="str">
        <f>""</f>
        <v/>
      </c>
      <c r="C12" s="10" t="str">
        <f>"Итого по кандидату"</f>
        <v>Итого по кандидату</v>
      </c>
      <c r="D12" s="11">
        <v>3.8</v>
      </c>
      <c r="E12" s="11">
        <v>0</v>
      </c>
      <c r="F12" s="10" t="str">
        <f>""</f>
        <v/>
      </c>
      <c r="G12" s="11">
        <v>0</v>
      </c>
      <c r="H12" s="12"/>
      <c r="I12" s="11">
        <v>3.8</v>
      </c>
      <c r="J12" s="13"/>
      <c r="K12" s="11">
        <v>0</v>
      </c>
      <c r="L12" s="10" t="str">
        <f>""</f>
        <v/>
      </c>
      <c r="M12" s="11">
        <v>0</v>
      </c>
      <c r="N12" s="10" t="str">
        <f>""</f>
        <v/>
      </c>
    </row>
    <row r="13" spans="1:14">
      <c r="A13" s="5" t="s">
        <v>7</v>
      </c>
      <c r="B13" s="6" t="str">
        <f>"5-и мандатный (№ 1)"</f>
        <v>5-и мандатный (№ 1)</v>
      </c>
      <c r="C13" s="6" t="str">
        <f>"Одинаев Сергей Леонидович"</f>
        <v>Одинаев Сергей Леонидович</v>
      </c>
      <c r="D13" s="7">
        <v>0.3</v>
      </c>
      <c r="E13" s="7"/>
      <c r="F13" s="6" t="str">
        <f>""</f>
        <v/>
      </c>
      <c r="G13" s="7"/>
      <c r="H13" s="8"/>
      <c r="I13" s="7">
        <v>0.1</v>
      </c>
      <c r="J13" s="9"/>
      <c r="K13" s="7"/>
      <c r="L13" s="6" t="str">
        <f>""</f>
        <v/>
      </c>
      <c r="M13" s="7"/>
      <c r="N13" s="6" t="str">
        <f>""</f>
        <v/>
      </c>
    </row>
    <row r="14" spans="1:14">
      <c r="A14" s="4" t="s">
        <v>6</v>
      </c>
      <c r="B14" s="10" t="str">
        <f>""</f>
        <v/>
      </c>
      <c r="C14" s="10" t="str">
        <f>"Итого по кандидату"</f>
        <v>Итого по кандидату</v>
      </c>
      <c r="D14" s="11">
        <v>0.3</v>
      </c>
      <c r="E14" s="11">
        <v>0</v>
      </c>
      <c r="F14" s="10" t="str">
        <f>""</f>
        <v/>
      </c>
      <c r="G14" s="11">
        <v>0</v>
      </c>
      <c r="H14" s="12"/>
      <c r="I14" s="11">
        <v>0.1</v>
      </c>
      <c r="J14" s="13"/>
      <c r="K14" s="11">
        <v>0</v>
      </c>
      <c r="L14" s="10" t="str">
        <f>""</f>
        <v/>
      </c>
      <c r="M14" s="11">
        <v>0</v>
      </c>
      <c r="N14" s="10" t="str">
        <f>""</f>
        <v/>
      </c>
    </row>
    <row r="15" spans="1:14">
      <c r="A15" s="5" t="s">
        <v>8</v>
      </c>
      <c r="B15" s="6" t="str">
        <f>"5-и мандатный (№ 1)"</f>
        <v>5-и мандатный (№ 1)</v>
      </c>
      <c r="C15" s="6" t="str">
        <f>"Смирнов Андрей Витальевич"</f>
        <v>Смирнов Андрей Витальевич</v>
      </c>
      <c r="D15" s="7">
        <v>0.15</v>
      </c>
      <c r="E15" s="7"/>
      <c r="F15" s="6" t="str">
        <f>""</f>
        <v/>
      </c>
      <c r="G15" s="7"/>
      <c r="H15" s="8"/>
      <c r="I15" s="7">
        <v>0.15</v>
      </c>
      <c r="J15" s="9"/>
      <c r="K15" s="7"/>
      <c r="L15" s="6" t="str">
        <f>""</f>
        <v/>
      </c>
      <c r="M15" s="7"/>
      <c r="N15" s="6" t="str">
        <f>""</f>
        <v/>
      </c>
    </row>
    <row r="16" spans="1:14">
      <c r="A16" s="4" t="s">
        <v>6</v>
      </c>
      <c r="B16" s="10" t="str">
        <f>""</f>
        <v/>
      </c>
      <c r="C16" s="10" t="str">
        <f>"Итого по кандидату"</f>
        <v>Итого по кандидату</v>
      </c>
      <c r="D16" s="11">
        <v>0.15</v>
      </c>
      <c r="E16" s="11">
        <v>0</v>
      </c>
      <c r="F16" s="10" t="str">
        <f>""</f>
        <v/>
      </c>
      <c r="G16" s="11">
        <v>0</v>
      </c>
      <c r="H16" s="12"/>
      <c r="I16" s="11">
        <v>0.15</v>
      </c>
      <c r="J16" s="13"/>
      <c r="K16" s="11">
        <v>0</v>
      </c>
      <c r="L16" s="10" t="str">
        <f>""</f>
        <v/>
      </c>
      <c r="M16" s="11">
        <v>0</v>
      </c>
      <c r="N16" s="10" t="str">
        <f>""</f>
        <v/>
      </c>
    </row>
    <row r="17" spans="1:14" ht="26.4">
      <c r="A17" s="4" t="s">
        <v>6</v>
      </c>
      <c r="B17" s="10" t="str">
        <f>""</f>
        <v/>
      </c>
      <c r="C17" s="10" t="str">
        <f>"Избирательный округ (5-и мандатный (№ 1)), всего"</f>
        <v>Избирательный округ (5-и мандатный (№ 1)), всего</v>
      </c>
      <c r="D17" s="11">
        <v>4.25</v>
      </c>
      <c r="E17" s="11">
        <v>0</v>
      </c>
      <c r="F17" s="10" t="str">
        <f>""</f>
        <v/>
      </c>
      <c r="G17" s="11">
        <v>0</v>
      </c>
      <c r="H17" s="12"/>
      <c r="I17" s="11">
        <v>4.05</v>
      </c>
      <c r="J17" s="13"/>
      <c r="K17" s="11">
        <v>0</v>
      </c>
      <c r="L17" s="10" t="str">
        <f>""</f>
        <v/>
      </c>
      <c r="M17" s="11">
        <v>0</v>
      </c>
      <c r="N17" s="10" t="str">
        <f>""</f>
        <v/>
      </c>
    </row>
    <row r="18" spans="1:14">
      <c r="A18" s="5" t="s">
        <v>9</v>
      </c>
      <c r="B18" s="6" t="str">
        <f>"5-и мандатный (№ 2)"</f>
        <v>5-и мандатный (№ 2)</v>
      </c>
      <c r="C18" s="6" t="str">
        <f>"Яныгин Владимир Николаевич"</f>
        <v>Яныгин Владимир Николаевич</v>
      </c>
      <c r="D18" s="7">
        <v>0.3</v>
      </c>
      <c r="E18" s="7"/>
      <c r="F18" s="6" t="str">
        <f>""</f>
        <v/>
      </c>
      <c r="G18" s="7"/>
      <c r="H18" s="8"/>
      <c r="I18" s="7">
        <v>0.25</v>
      </c>
      <c r="J18" s="9"/>
      <c r="K18" s="7"/>
      <c r="L18" s="6" t="str">
        <f>""</f>
        <v/>
      </c>
      <c r="M18" s="7"/>
      <c r="N18" s="6" t="str">
        <f>""</f>
        <v/>
      </c>
    </row>
    <row r="19" spans="1:14">
      <c r="A19" s="4" t="s">
        <v>6</v>
      </c>
      <c r="B19" s="10" t="str">
        <f>""</f>
        <v/>
      </c>
      <c r="C19" s="10" t="str">
        <f>"Итого по кандидату"</f>
        <v>Итого по кандидату</v>
      </c>
      <c r="D19" s="11">
        <v>0.3</v>
      </c>
      <c r="E19" s="11">
        <v>0</v>
      </c>
      <c r="F19" s="10" t="str">
        <f>""</f>
        <v/>
      </c>
      <c r="G19" s="11">
        <v>0</v>
      </c>
      <c r="H19" s="12"/>
      <c r="I19" s="11">
        <v>0.25</v>
      </c>
      <c r="J19" s="13"/>
      <c r="K19" s="11">
        <v>0</v>
      </c>
      <c r="L19" s="10" t="str">
        <f>""</f>
        <v/>
      </c>
      <c r="M19" s="11">
        <v>0</v>
      </c>
      <c r="N19" s="10" t="str">
        <f>""</f>
        <v/>
      </c>
    </row>
    <row r="20" spans="1:14" ht="26.4">
      <c r="A20" s="4" t="s">
        <v>6</v>
      </c>
      <c r="B20" s="10" t="str">
        <f>""</f>
        <v/>
      </c>
      <c r="C20" s="10" t="str">
        <f>"Избирательный округ (5-и мандатный (№ 2)), всего"</f>
        <v>Избирательный округ (5-и мандатный (№ 2)), всего</v>
      </c>
      <c r="D20" s="11">
        <v>0.3</v>
      </c>
      <c r="E20" s="11">
        <v>0</v>
      </c>
      <c r="F20" s="10" t="str">
        <f>""</f>
        <v/>
      </c>
      <c r="G20" s="11">
        <v>0</v>
      </c>
      <c r="H20" s="12"/>
      <c r="I20" s="11">
        <v>0.25</v>
      </c>
      <c r="J20" s="13"/>
      <c r="K20" s="11">
        <v>0</v>
      </c>
      <c r="L20" s="10" t="str">
        <f>""</f>
        <v/>
      </c>
      <c r="M20" s="11">
        <v>0</v>
      </c>
      <c r="N20" s="10" t="str">
        <f>""</f>
        <v/>
      </c>
    </row>
    <row r="21" spans="1:14">
      <c r="A21" s="5" t="s">
        <v>10</v>
      </c>
      <c r="B21" s="6" t="str">
        <f>"5-и мандатный (№ 3)"</f>
        <v>5-и мандатный (№ 3)</v>
      </c>
      <c r="C21" s="6" t="str">
        <f>"Былков Сергей Евгеньевич"</f>
        <v>Былков Сергей Евгеньевич</v>
      </c>
      <c r="D21" s="7">
        <v>4.9000000000000004</v>
      </c>
      <c r="E21" s="7"/>
      <c r="F21" s="6" t="str">
        <f>""</f>
        <v/>
      </c>
      <c r="G21" s="7"/>
      <c r="H21" s="8"/>
      <c r="I21" s="7">
        <v>4.9000000000000004</v>
      </c>
      <c r="J21" s="9"/>
      <c r="K21" s="7"/>
      <c r="L21" s="6" t="str">
        <f>""</f>
        <v/>
      </c>
      <c r="M21" s="7"/>
      <c r="N21" s="6" t="str">
        <f>""</f>
        <v/>
      </c>
    </row>
    <row r="22" spans="1:14">
      <c r="A22" s="4" t="s">
        <v>6</v>
      </c>
      <c r="B22" s="10" t="str">
        <f>""</f>
        <v/>
      </c>
      <c r="C22" s="10" t="str">
        <f>"Итого по кандидату"</f>
        <v>Итого по кандидату</v>
      </c>
      <c r="D22" s="11">
        <v>4.9000000000000004</v>
      </c>
      <c r="E22" s="11">
        <v>0</v>
      </c>
      <c r="F22" s="10" t="str">
        <f>""</f>
        <v/>
      </c>
      <c r="G22" s="11">
        <v>0</v>
      </c>
      <c r="H22" s="12"/>
      <c r="I22" s="11">
        <v>4.9000000000000004</v>
      </c>
      <c r="J22" s="13"/>
      <c r="K22" s="11">
        <v>0</v>
      </c>
      <c r="L22" s="10" t="str">
        <f>""</f>
        <v/>
      </c>
      <c r="M22" s="11">
        <v>0</v>
      </c>
      <c r="N22" s="10" t="str">
        <f>""</f>
        <v/>
      </c>
    </row>
    <row r="23" spans="1:14">
      <c r="A23" s="5" t="s">
        <v>11</v>
      </c>
      <c r="B23" s="6" t="str">
        <f>"5-и мандатный (№ 3)"</f>
        <v>5-и мандатный (№ 3)</v>
      </c>
      <c r="C23" s="6" t="str">
        <f>"Рудь Юлия Алексеевна"</f>
        <v>Рудь Юлия Алексеевна</v>
      </c>
      <c r="D23" s="7">
        <v>0.5</v>
      </c>
      <c r="E23" s="7"/>
      <c r="F23" s="6" t="str">
        <f>""</f>
        <v/>
      </c>
      <c r="G23" s="7"/>
      <c r="H23" s="8"/>
      <c r="I23" s="7">
        <v>0.15</v>
      </c>
      <c r="J23" s="9"/>
      <c r="K23" s="7"/>
      <c r="L23" s="6" t="str">
        <f>""</f>
        <v/>
      </c>
      <c r="M23" s="7"/>
      <c r="N23" s="6" t="str">
        <f>""</f>
        <v/>
      </c>
    </row>
    <row r="24" spans="1:14">
      <c r="A24" s="4" t="s">
        <v>6</v>
      </c>
      <c r="B24" s="10" t="str">
        <f>""</f>
        <v/>
      </c>
      <c r="C24" s="10" t="str">
        <f>"Итого по кандидату"</f>
        <v>Итого по кандидату</v>
      </c>
      <c r="D24" s="11">
        <v>0.5</v>
      </c>
      <c r="E24" s="11">
        <v>0</v>
      </c>
      <c r="F24" s="10" t="str">
        <f>""</f>
        <v/>
      </c>
      <c r="G24" s="11">
        <v>0</v>
      </c>
      <c r="H24" s="12"/>
      <c r="I24" s="11">
        <v>0.15</v>
      </c>
      <c r="J24" s="13"/>
      <c r="K24" s="11">
        <v>0</v>
      </c>
      <c r="L24" s="10" t="str">
        <f>""</f>
        <v/>
      </c>
      <c r="M24" s="11">
        <v>0</v>
      </c>
      <c r="N24" s="10" t="str">
        <f>""</f>
        <v/>
      </c>
    </row>
    <row r="25" spans="1:14">
      <c r="A25" s="5" t="s">
        <v>12</v>
      </c>
      <c r="B25" s="6" t="str">
        <f>"5-и мандатный (№ 3)"</f>
        <v>5-и мандатный (№ 3)</v>
      </c>
      <c r="C25" s="6" t="str">
        <f>"Федулеев Дмитрий Игоревич"</f>
        <v>Федулеев Дмитрий Игоревич</v>
      </c>
      <c r="D25" s="7">
        <v>0.5</v>
      </c>
      <c r="E25" s="7"/>
      <c r="F25" s="6" t="str">
        <f>""</f>
        <v/>
      </c>
      <c r="G25" s="7"/>
      <c r="H25" s="8"/>
      <c r="I25" s="7">
        <v>0.2</v>
      </c>
      <c r="J25" s="9"/>
      <c r="K25" s="7"/>
      <c r="L25" s="6" t="str">
        <f>""</f>
        <v/>
      </c>
      <c r="M25" s="7"/>
      <c r="N25" s="6" t="str">
        <f>""</f>
        <v/>
      </c>
    </row>
    <row r="26" spans="1:14">
      <c r="A26" s="4" t="s">
        <v>6</v>
      </c>
      <c r="B26" s="10" t="str">
        <f>""</f>
        <v/>
      </c>
      <c r="C26" s="10" t="str">
        <f>"Итого по кандидату"</f>
        <v>Итого по кандидату</v>
      </c>
      <c r="D26" s="11">
        <v>0.5</v>
      </c>
      <c r="E26" s="11">
        <v>0</v>
      </c>
      <c r="F26" s="10" t="str">
        <f>""</f>
        <v/>
      </c>
      <c r="G26" s="11">
        <v>0</v>
      </c>
      <c r="H26" s="12"/>
      <c r="I26" s="11">
        <v>0.2</v>
      </c>
      <c r="J26" s="13"/>
      <c r="K26" s="11">
        <v>0</v>
      </c>
      <c r="L26" s="10" t="str">
        <f>""</f>
        <v/>
      </c>
      <c r="M26" s="11">
        <v>0</v>
      </c>
      <c r="N26" s="10" t="str">
        <f>""</f>
        <v/>
      </c>
    </row>
    <row r="27" spans="1:14" ht="26.4">
      <c r="A27" s="4" t="s">
        <v>6</v>
      </c>
      <c r="B27" s="10" t="str">
        <f>""</f>
        <v/>
      </c>
      <c r="C27" s="10" t="str">
        <f>"Избирательный округ (5-и мандатный (№ 3)), всего"</f>
        <v>Избирательный округ (5-и мандатный (№ 3)), всего</v>
      </c>
      <c r="D27" s="11">
        <v>5.9</v>
      </c>
      <c r="E27" s="11">
        <v>0</v>
      </c>
      <c r="F27" s="10" t="str">
        <f>""</f>
        <v/>
      </c>
      <c r="G27" s="11">
        <v>0</v>
      </c>
      <c r="H27" s="12"/>
      <c r="I27" s="11">
        <v>5.25</v>
      </c>
      <c r="J27" s="13"/>
      <c r="K27" s="11">
        <v>0</v>
      </c>
      <c r="L27" s="10" t="str">
        <f>""</f>
        <v/>
      </c>
      <c r="M27" s="11">
        <v>0</v>
      </c>
      <c r="N27" s="10" t="str">
        <f>""</f>
        <v/>
      </c>
    </row>
    <row r="28" spans="1:14">
      <c r="A28" s="4" t="s">
        <v>6</v>
      </c>
      <c r="B28" s="10" t="str">
        <f>""</f>
        <v/>
      </c>
      <c r="C28" s="10" t="str">
        <f>"Итого"</f>
        <v>Итого</v>
      </c>
      <c r="D28" s="11">
        <v>10.45</v>
      </c>
      <c r="E28" s="11">
        <v>0</v>
      </c>
      <c r="F28" s="10" t="str">
        <f>""</f>
        <v/>
      </c>
      <c r="G28" s="11">
        <v>0</v>
      </c>
      <c r="H28" s="12">
        <v>0</v>
      </c>
      <c r="I28" s="11">
        <v>9.5500000000000007</v>
      </c>
      <c r="J28" s="13"/>
      <c r="K28" s="11">
        <v>0</v>
      </c>
      <c r="L28" s="10" t="str">
        <f>""</f>
        <v/>
      </c>
      <c r="M28" s="11">
        <v>0</v>
      </c>
      <c r="N28" s="10" t="str">
        <f>""</f>
        <v/>
      </c>
    </row>
    <row r="31" spans="1:14">
      <c r="A31" s="14" t="s">
        <v>13</v>
      </c>
      <c r="B31" s="14"/>
      <c r="C31" s="16" t="s">
        <v>15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" customHeight="1">
      <c r="A32" s="15" t="s">
        <v>14</v>
      </c>
      <c r="B32" s="15"/>
      <c r="C32" s="17" t="s">
        <v>16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</sheetData>
  <mergeCells count="23"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  <mergeCell ref="A31:B31"/>
    <mergeCell ref="A32:B32"/>
    <mergeCell ref="C31:N31"/>
    <mergeCell ref="C32:N32"/>
    <mergeCell ref="I7:I9"/>
    <mergeCell ref="J7:L7"/>
    <mergeCell ref="M7:M9"/>
    <mergeCell ref="N7:N9"/>
    <mergeCell ref="E8:F8"/>
    <mergeCell ref="G8:H8"/>
    <mergeCell ref="J8:J9"/>
    <mergeCell ref="K8:K9"/>
    <mergeCell ref="L8:L9"/>
  </mergeCells>
  <pageMargins left="0.34722222222222221" right="0.1388888888888889" top="0.1388888888888889" bottom="0.1388888888888889" header="0.3" footer="0.3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2017-08-21T07:23:28Z</dcterms:created>
  <dcterms:modified xsi:type="dcterms:W3CDTF">2017-08-21T07:56:58Z</dcterms:modified>
</cp:coreProperties>
</file>