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9092" windowHeight="974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27" i="1"/>
  <c r="K27"/>
  <c r="E27"/>
  <c r="B27"/>
  <c r="M26"/>
  <c r="K26"/>
  <c r="E26"/>
  <c r="B26"/>
  <c r="M25"/>
  <c r="K25"/>
  <c r="E25"/>
  <c r="B25"/>
  <c r="M24"/>
  <c r="K24"/>
  <c r="E24"/>
  <c r="B24"/>
  <c r="M23"/>
  <c r="K23"/>
  <c r="E23"/>
  <c r="B23"/>
  <c r="M22"/>
  <c r="K22"/>
  <c r="E22"/>
  <c r="B22"/>
  <c r="M21"/>
  <c r="K21"/>
  <c r="E21"/>
  <c r="B21"/>
  <c r="M20"/>
  <c r="K20"/>
  <c r="E20"/>
  <c r="B20"/>
  <c r="M19"/>
  <c r="K19"/>
  <c r="E19"/>
  <c r="B19"/>
  <c r="M18"/>
  <c r="K18"/>
  <c r="E18"/>
  <c r="B18"/>
  <c r="M17"/>
  <c r="K17"/>
  <c r="E17"/>
  <c r="B17"/>
  <c r="M16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<sst xmlns="http://schemas.openxmlformats.org/spreadsheetml/2006/main" count="27" uniqueCount="19">
  <si>
    <t>Отчет № 7. 30.08.2017 15:19:51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</si>
  <si>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</si>
  <si>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Главы Култукского муниципального образования</t>
  </si>
  <si>
    <t>По состоянию на 28.08.2017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</si>
  <si>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</si>
  <si>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</si>
  <si>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</si>
  <si>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</si>
  <si>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</si>
  <si>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</si>
  <si>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</si>
  <si>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</si>
  <si>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</si>
  <si>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</si>
  <si>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</si>
  <si>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Председатель</t>
  </si>
  <si>
    <t>Слюдянской ТИК</t>
  </si>
  <si>
    <t xml:space="preserve">    Г.К. Котовщиков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</si>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</sst>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dd\.mm\.yyyy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157479</xdr:rowOff>
    </xdr:from>
    <xdr:to>
      <xdr:col>2</xdr:col>
      <xdr:colOff>2032000</xdr:colOff>
      <xdr:row>31</xdr:row>
      <xdr:rowOff>116839</xdr:rowOff>
    </xdr:to>
    <xdr:sp macro="" textlink="">
      <xdr:nvSpPr>
        <xdr:cNvPr id="2" name="TextBox 1"/>
        <xdr:cNvSpPr txBox="1"/>
      </xdr:nvSpPr>
      <xdr:spPr>
        <a:xfrm>
          <a:off x="2895600" y="8211819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workbookViewId="0"/>
  </sheetViews>
  <sheetFormatPr defaultRowHeight="14.4"/>
  <cols>
    <col min="1" max="1" width="5.5546875" customWidth="1"/>
    <col min="2" max="3" width="36.6640625" customWidth="1"/>
    <col min="4" max="4" width="15.109375" customWidth="1"/>
    <col min="5" max="5" width="10.88671875" customWidth="1"/>
    <col min="6" max="6" width="15.109375" customWidth="1"/>
    <col min="7" max="7" width="5.5546875" customWidth="1"/>
    <col min="8" max="8" width="15.109375" customWidth="1"/>
    <col min="9" max="9" width="12.77734375" customWidth="1"/>
    <col min="10" max="10" width="15.109375" customWidth="1"/>
    <col min="11" max="11" width="10.88671875" customWidth="1"/>
    <col min="12" max="12" width="15.109375" customWidth="1"/>
    <col min="13" max="13" width="18" customWidth="1"/>
  </cols>
  <sheetData>
    <row r="1" spans="1:13" ht="14.4" customHeight="1">
      <c r="M1" s="1" t="s">
        <v>0</v>
      </c>
    </row>
    <row r="2" spans="1:13" ht="205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M4" s="4" t="s">
        <v>3</v>
      </c>
    </row>
    <row r="5" spans="1:13">
      <c r="M5" s="4" t="s">
        <v>4</v>
      </c>
    </row>
    <row r="6" spans="1:13">
      <c r="A6" s="5" t="str">
        <f t="shared" ref="A6:A9" si="0">"№
п/п"</f>
        <v>№
п/п</v>
      </c>
      <c r="B6" s="5" t="str">
        <f t="shared" ref="B6:B9" si="1">"Фамилия, имя, отчество кандидата"</f>
        <v>Фамилия, имя, отчество кандидата</v>
      </c>
      <c r="C6" s="8" t="str">
        <f t="shared" ref="C6:G6" si="2">"Поступило средств"</f>
        <v>Поступило средств</v>
      </c>
      <c r="D6" s="9"/>
      <c r="E6" s="9"/>
      <c r="F6" s="9"/>
      <c r="G6" s="10"/>
      <c r="H6" s="8" t="str">
        <f t="shared" ref="H6:K6" si="3">"Израсходовано средств"</f>
        <v>Израсходовано средств</v>
      </c>
      <c r="I6" s="9"/>
      <c r="J6" s="9"/>
      <c r="K6" s="10"/>
      <c r="L6" s="8" t="str">
        <f t="shared" ref="L6:M6" si="4">"Возвращено средств"</f>
        <v>Возвращено средств</v>
      </c>
      <c r="M6" s="10"/>
    </row>
    <row r="7" spans="1:13">
      <c r="A7" s="6"/>
      <c r="B7" s="6"/>
      <c r="C7" s="5" t="str">
        <f t="shared" ref="C7:C9" si="5">"всего"</f>
        <v>всего</v>
      </c>
      <c r="D7" s="8" t="str">
        <f t="shared" ref="D7:G7" si="6">"из них"</f>
        <v>из них</v>
      </c>
      <c r="E7" s="9"/>
      <c r="F7" s="9"/>
      <c r="G7" s="10"/>
      <c r="H7" s="5" t="str">
        <f t="shared" ref="H7:H9" si="7">"всего"</f>
        <v>всего</v>
      </c>
      <c r="I7" s="8" t="str">
        <f t="shared" ref="I7:K7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9"/>
      <c r="K7" s="10"/>
      <c r="L7" s="5" t="str">
        <f t="shared" ref="L7:L9" si="9">"сумма, тыс. руб."</f>
        <v>сумма, тыс. руб.</v>
      </c>
      <c r="M7" s="5" t="str">
        <f t="shared" ref="M7:M9" si="10">"основание возврата"</f>
        <v>основание возврата</v>
      </c>
    </row>
    <row r="8" spans="1:13">
      <c r="A8" s="6"/>
      <c r="B8" s="6"/>
      <c r="C8" s="6"/>
      <c r="D8" s="8" t="str">
        <f t="shared" ref="D8:E8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10"/>
      <c r="F8" s="8" t="str">
        <f t="shared" ref="F8:G8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10"/>
      <c r="H8" s="6"/>
      <c r="I8" s="5" t="str">
        <f t="shared" ref="I8:I9" si="13">"дата операции"</f>
        <v>дата операции</v>
      </c>
      <c r="J8" s="5" t="str">
        <f t="shared" ref="J8:J9" si="14">"сумма, тыс. руб."</f>
        <v>сумма, тыс. руб.</v>
      </c>
      <c r="K8" s="5" t="str">
        <f t="shared" ref="K8:K9" si="15">"назначение платежа"</f>
        <v>назначение платежа</v>
      </c>
      <c r="L8" s="6"/>
      <c r="M8" s="6"/>
    </row>
    <row r="9" spans="1:13" ht="52.8">
      <c r="A9" s="7"/>
      <c r="B9" s="7"/>
      <c r="C9" s="7"/>
      <c r="D9" s="11" t="str">
        <f>"сумма, тыс. руб."</f>
        <v>сумма, тыс. руб.</v>
      </c>
      <c r="E9" s="11" t="str">
        <f>"наименование юридического лица"</f>
        <v>наименование юридического лица</v>
      </c>
      <c r="F9" s="11" t="str">
        <f>"сумма, тыс. руб."</f>
        <v>сумма, тыс. руб.</v>
      </c>
      <c r="G9" s="11" t="str">
        <f>"кол-во граждан"</f>
        <v>кол-во граждан</v>
      </c>
      <c r="H9" s="7"/>
      <c r="I9" s="7"/>
      <c r="J9" s="7"/>
      <c r="K9" s="7"/>
      <c r="L9" s="7"/>
      <c r="M9" s="7"/>
    </row>
    <row r="10" spans="1:13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</row>
    <row r="11" spans="1:13">
      <c r="A11" s="13" t="s">
        <v>6</v>
      </c>
      <c r="B11" s="14" t="str">
        <f>"Азаров Владимир Иванович"</f>
        <v>Азаров Владимир Иванович</v>
      </c>
      <c r="C11" s="15">
        <v>0.15</v>
      </c>
      <c r="D11" s="15"/>
      <c r="E11" s="14" t="str">
        <f>""</f>
        <v/>
      </c>
      <c r="F11" s="15"/>
      <c r="G11" s="16"/>
      <c r="H11" s="15">
        <v>0.15</v>
      </c>
      <c r="I11" s="17"/>
      <c r="J11" s="15"/>
      <c r="K11" s="14" t="str">
        <f>""</f>
        <v/>
      </c>
      <c r="L11" s="15"/>
      <c r="M11" s="14" t="str">
        <f>""</f>
        <v/>
      </c>
    </row>
    <row r="12" spans="1:13">
      <c r="A12" s="12" t="s">
        <v>7</v>
      </c>
      <c r="B12" s="18" t="str">
        <f>"Итого по кандидату"</f>
        <v>Итого по кандидату</v>
      </c>
      <c r="C12" s="19">
        <v>0.15</v>
      </c>
      <c r="D12" s="19">
        <v>0</v>
      </c>
      <c r="E12" s="18" t="str">
        <f>""</f>
        <v/>
      </c>
      <c r="F12" s="19">
        <v>0</v>
      </c>
      <c r="G12" s="20"/>
      <c r="H12" s="19">
        <v>0.15</v>
      </c>
      <c r="I12" s="21"/>
      <c r="J12" s="19">
        <v>0</v>
      </c>
      <c r="K12" s="18" t="str">
        <f>""</f>
        <v/>
      </c>
      <c r="L12" s="19">
        <v>0</v>
      </c>
      <c r="M12" s="18" t="str">
        <f>""</f>
        <v/>
      </c>
    </row>
    <row r="13" spans="1:13">
      <c r="A13" s="13" t="s">
        <v>8</v>
      </c>
      <c r="B13" s="14" t="str">
        <f>"Логунов Александр Николаевич"</f>
        <v>Логунов Александр Николаевич</v>
      </c>
      <c r="C13" s="15">
        <v>13.02</v>
      </c>
      <c r="D13" s="15"/>
      <c r="E13" s="14" t="str">
        <f>""</f>
        <v/>
      </c>
      <c r="F13" s="15"/>
      <c r="G13" s="16"/>
      <c r="H13" s="15">
        <v>13.02</v>
      </c>
      <c r="I13" s="17"/>
      <c r="J13" s="15"/>
      <c r="K13" s="14" t="str">
        <f>""</f>
        <v/>
      </c>
      <c r="L13" s="15"/>
      <c r="M13" s="14" t="str">
        <f>""</f>
        <v/>
      </c>
    </row>
    <row r="14" spans="1:13">
      <c r="A14" s="12" t="s">
        <v>7</v>
      </c>
      <c r="B14" s="18" t="str">
        <f>"Итого по кандидату"</f>
        <v>Итого по кандидату</v>
      </c>
      <c r="C14" s="19">
        <v>13.02</v>
      </c>
      <c r="D14" s="19">
        <v>0</v>
      </c>
      <c r="E14" s="18" t="str">
        <f>""</f>
        <v/>
      </c>
      <c r="F14" s="19">
        <v>0</v>
      </c>
      <c r="G14" s="20"/>
      <c r="H14" s="19">
        <v>13.02</v>
      </c>
      <c r="I14" s="21"/>
      <c r="J14" s="19">
        <v>0</v>
      </c>
      <c r="K14" s="18" t="str">
        <f>""</f>
        <v/>
      </c>
      <c r="L14" s="19">
        <v>0</v>
      </c>
      <c r="M14" s="18" t="str">
        <f>""</f>
        <v/>
      </c>
    </row>
    <row r="15" spans="1:13">
      <c r="A15" s="13" t="s">
        <v>9</v>
      </c>
      <c r="B15" s="14" t="str">
        <f>"Межов Владимир Анатольевич"</f>
        <v>Межов Владимир Анатольевич</v>
      </c>
      <c r="C15" s="15">
        <v>50</v>
      </c>
      <c r="D15" s="15"/>
      <c r="E15" s="14" t="str">
        <f>""</f>
        <v/>
      </c>
      <c r="F15" s="15"/>
      <c r="G15" s="16"/>
      <c r="H15" s="15">
        <v>18.920000000000002</v>
      </c>
      <c r="I15" s="17"/>
      <c r="J15" s="15"/>
      <c r="K15" s="14" t="str">
        <f>""</f>
        <v/>
      </c>
      <c r="L15" s="15"/>
      <c r="M15" s="14" t="str">
        <f>""</f>
        <v/>
      </c>
    </row>
    <row r="16" spans="1:13">
      <c r="A16" s="12" t="s">
        <v>7</v>
      </c>
      <c r="B16" s="18" t="str">
        <f>"Итого по кандидату"</f>
        <v>Итого по кандидату</v>
      </c>
      <c r="C16" s="19">
        <v>50</v>
      </c>
      <c r="D16" s="19">
        <v>0</v>
      </c>
      <c r="E16" s="18" t="str">
        <f>""</f>
        <v/>
      </c>
      <c r="F16" s="19">
        <v>0</v>
      </c>
      <c r="G16" s="20"/>
      <c r="H16" s="19">
        <v>18.920000000000002</v>
      </c>
      <c r="I16" s="21"/>
      <c r="J16" s="19">
        <v>0</v>
      </c>
      <c r="K16" s="18" t="str">
        <f>""</f>
        <v/>
      </c>
      <c r="L16" s="19">
        <v>0</v>
      </c>
      <c r="M16" s="18" t="str">
        <f>""</f>
        <v/>
      </c>
    </row>
    <row r="17" spans="1:13">
      <c r="A17" s="13" t="s">
        <v>10</v>
      </c>
      <c r="B17" s="14" t="str">
        <f>"Мищенко Галина Владимировна"</f>
        <v>Мищенко Галина Владимировна</v>
      </c>
      <c r="C17" s="15">
        <v>0.3</v>
      </c>
      <c r="D17" s="15"/>
      <c r="E17" s="14" t="str">
        <f>""</f>
        <v/>
      </c>
      <c r="F17" s="15"/>
      <c r="G17" s="16"/>
      <c r="H17" s="15">
        <v>0.15</v>
      </c>
      <c r="I17" s="17"/>
      <c r="J17" s="15"/>
      <c r="K17" s="14" t="str">
        <f>""</f>
        <v/>
      </c>
      <c r="L17" s="15"/>
      <c r="M17" s="14" t="str">
        <f>""</f>
        <v/>
      </c>
    </row>
    <row r="18" spans="1:13">
      <c r="A18" s="12" t="s">
        <v>7</v>
      </c>
      <c r="B18" s="18" t="str">
        <f>"Итого по кандидату"</f>
        <v>Итого по кандидату</v>
      </c>
      <c r="C18" s="19">
        <v>0.3</v>
      </c>
      <c r="D18" s="19">
        <v>0</v>
      </c>
      <c r="E18" s="18" t="str">
        <f>""</f>
        <v/>
      </c>
      <c r="F18" s="19">
        <v>0</v>
      </c>
      <c r="G18" s="20"/>
      <c r="H18" s="19">
        <v>0.15</v>
      </c>
      <c r="I18" s="21"/>
      <c r="J18" s="19">
        <v>0</v>
      </c>
      <c r="K18" s="18" t="str">
        <f>""</f>
        <v/>
      </c>
      <c r="L18" s="19">
        <v>0</v>
      </c>
      <c r="M18" s="18" t="str">
        <f>""</f>
        <v/>
      </c>
    </row>
    <row r="19" spans="1:13">
      <c r="A19" s="13" t="s">
        <v>11</v>
      </c>
      <c r="B19" s="14" t="str">
        <f>"Семин Виктор Рудольфович"</f>
        <v>Семин Виктор Рудольфович</v>
      </c>
      <c r="C19" s="15">
        <v>0.25</v>
      </c>
      <c r="D19" s="15"/>
      <c r="E19" s="14" t="str">
        <f>""</f>
        <v/>
      </c>
      <c r="F19" s="15"/>
      <c r="G19" s="16"/>
      <c r="H19" s="15">
        <v>0.2</v>
      </c>
      <c r="I19" s="17"/>
      <c r="J19" s="15"/>
      <c r="K19" s="14" t="str">
        <f>""</f>
        <v/>
      </c>
      <c r="L19" s="15"/>
      <c r="M19" s="14" t="str">
        <f>""</f>
        <v/>
      </c>
    </row>
    <row r="20" spans="1:13">
      <c r="A20" s="12" t="s">
        <v>7</v>
      </c>
      <c r="B20" s="18" t="str">
        <f>"Итого по кандидату"</f>
        <v>Итого по кандидату</v>
      </c>
      <c r="C20" s="19">
        <v>0.25</v>
      </c>
      <c r="D20" s="19">
        <v>0</v>
      </c>
      <c r="E20" s="18" t="str">
        <f>""</f>
        <v/>
      </c>
      <c r="F20" s="19">
        <v>0</v>
      </c>
      <c r="G20" s="20"/>
      <c r="H20" s="19">
        <v>0.2</v>
      </c>
      <c r="I20" s="21"/>
      <c r="J20" s="19">
        <v>0</v>
      </c>
      <c r="K20" s="18" t="str">
        <f>""</f>
        <v/>
      </c>
      <c r="L20" s="19">
        <v>0</v>
      </c>
      <c r="M20" s="18" t="str">
        <f>""</f>
        <v/>
      </c>
    </row>
    <row r="21" spans="1:13">
      <c r="A21" s="13" t="s">
        <v>12</v>
      </c>
      <c r="B21" s="14" t="str">
        <f>"Суворов Сергей Александрович"</f>
        <v>Суворов Сергей Александрович</v>
      </c>
      <c r="C21" s="15">
        <v>14.4</v>
      </c>
      <c r="D21" s="15"/>
      <c r="E21" s="14" t="str">
        <f>""</f>
        <v/>
      </c>
      <c r="F21" s="15"/>
      <c r="G21" s="16"/>
      <c r="H21" s="15">
        <v>14.4</v>
      </c>
      <c r="I21" s="17"/>
      <c r="J21" s="15"/>
      <c r="K21" s="14" t="str">
        <f>""</f>
        <v/>
      </c>
      <c r="L21" s="15"/>
      <c r="M21" s="14" t="str">
        <f>""</f>
        <v/>
      </c>
    </row>
    <row r="22" spans="1:13">
      <c r="A22" s="12" t="s">
        <v>7</v>
      </c>
      <c r="B22" s="18" t="str">
        <f>"Итого по кандидату"</f>
        <v>Итого по кандидату</v>
      </c>
      <c r="C22" s="19">
        <v>14.4</v>
      </c>
      <c r="D22" s="19">
        <v>0</v>
      </c>
      <c r="E22" s="18" t="str">
        <f>""</f>
        <v/>
      </c>
      <c r="F22" s="19">
        <v>0</v>
      </c>
      <c r="G22" s="20"/>
      <c r="H22" s="19">
        <v>14.4</v>
      </c>
      <c r="I22" s="21"/>
      <c r="J22" s="19">
        <v>0</v>
      </c>
      <c r="K22" s="18" t="str">
        <f>""</f>
        <v/>
      </c>
      <c r="L22" s="19">
        <v>0</v>
      </c>
      <c r="M22" s="18" t="str">
        <f>""</f>
        <v/>
      </c>
    </row>
    <row r="23" spans="1:13">
      <c r="A23" s="13" t="s">
        <v>13</v>
      </c>
      <c r="B23" s="14" t="str">
        <f>"Усольцева Юлия Валерьевна"</f>
        <v>Усольцева Юлия Валерьевна</v>
      </c>
      <c r="C23" s="15">
        <v>51</v>
      </c>
      <c r="D23" s="15"/>
      <c r="E23" s="14" t="str">
        <f>""</f>
        <v/>
      </c>
      <c r="F23" s="15"/>
      <c r="G23" s="16"/>
      <c r="H23" s="15">
        <v>3.95</v>
      </c>
      <c r="I23" s="17"/>
      <c r="J23" s="15"/>
      <c r="K23" s="14" t="str">
        <f>""</f>
        <v/>
      </c>
      <c r="L23" s="15"/>
      <c r="M23" s="14" t="str">
        <f>""</f>
        <v/>
      </c>
    </row>
    <row r="24" spans="1:13">
      <c r="A24" s="12" t="s">
        <v>7</v>
      </c>
      <c r="B24" s="18" t="str">
        <f>"Итого по кандидату"</f>
        <v>Итого по кандидату</v>
      </c>
      <c r="C24" s="19">
        <v>51</v>
      </c>
      <c r="D24" s="19">
        <v>0</v>
      </c>
      <c r="E24" s="18" t="str">
        <f>""</f>
        <v/>
      </c>
      <c r="F24" s="19">
        <v>0</v>
      </c>
      <c r="G24" s="20"/>
      <c r="H24" s="19">
        <v>3.95</v>
      </c>
      <c r="I24" s="21"/>
      <c r="J24" s="19">
        <v>0</v>
      </c>
      <c r="K24" s="18" t="str">
        <f>""</f>
        <v/>
      </c>
      <c r="L24" s="19">
        <v>0</v>
      </c>
      <c r="M24" s="18" t="str">
        <f>""</f>
        <v/>
      </c>
    </row>
    <row r="25" spans="1:13">
      <c r="A25" s="13" t="s">
        <v>14</v>
      </c>
      <c r="B25" s="14" t="str">
        <f>"Шарапов Юрий Александрович"</f>
        <v>Шарапов Юрий Александрович</v>
      </c>
      <c r="C25" s="15">
        <v>0.5</v>
      </c>
      <c r="D25" s="15"/>
      <c r="E25" s="14" t="str">
        <f>""</f>
        <v/>
      </c>
      <c r="F25" s="15"/>
      <c r="G25" s="16"/>
      <c r="H25" s="15">
        <v>0.15</v>
      </c>
      <c r="I25" s="17"/>
      <c r="J25" s="15"/>
      <c r="K25" s="14" t="str">
        <f>""</f>
        <v/>
      </c>
      <c r="L25" s="15"/>
      <c r="M25" s="14" t="str">
        <f>""</f>
        <v/>
      </c>
    </row>
    <row r="26" spans="1:13">
      <c r="A26" s="12" t="s">
        <v>7</v>
      </c>
      <c r="B26" s="18" t="str">
        <f>"Итого по кандидату"</f>
        <v>Итого по кандидату</v>
      </c>
      <c r="C26" s="19">
        <v>0.5</v>
      </c>
      <c r="D26" s="19">
        <v>0</v>
      </c>
      <c r="E26" s="18" t="str">
        <f>""</f>
        <v/>
      </c>
      <c r="F26" s="19">
        <v>0</v>
      </c>
      <c r="G26" s="20"/>
      <c r="H26" s="19">
        <v>0.15</v>
      </c>
      <c r="I26" s="21"/>
      <c r="J26" s="19">
        <v>0</v>
      </c>
      <c r="K26" s="18" t="str">
        <f>""</f>
        <v/>
      </c>
      <c r="L26" s="19">
        <v>0</v>
      </c>
      <c r="M26" s="18" t="str">
        <f>""</f>
        <v/>
      </c>
    </row>
    <row r="27" spans="1:13">
      <c r="A27" s="12" t="s">
        <v>7</v>
      </c>
      <c r="B27" s="18" t="str">
        <f>"Итого"</f>
        <v>Итого</v>
      </c>
      <c r="C27" s="19">
        <v>129.62</v>
      </c>
      <c r="D27" s="19">
        <v>0</v>
      </c>
      <c r="E27" s="18" t="str">
        <f>""</f>
        <v/>
      </c>
      <c r="F27" s="19">
        <v>0</v>
      </c>
      <c r="G27" s="20">
        <v>0</v>
      </c>
      <c r="H27" s="19">
        <v>50.94</v>
      </c>
      <c r="I27" s="21"/>
      <c r="J27" s="19">
        <v>0</v>
      </c>
      <c r="K27" s="18" t="str">
        <f>""</f>
        <v/>
      </c>
      <c r="L27" s="19">
        <v>0</v>
      </c>
      <c r="M27" s="18" t="str">
        <f>""</f>
        <v/>
      </c>
    </row>
    <row r="30" spans="1:13">
      <c r="A30" s="22" t="s">
        <v>15</v>
      </c>
      <c r="B30" s="22"/>
      <c r="C30" s="24" t="s">
        <v>17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30" customHeight="1">
      <c r="A31" s="23" t="s">
        <v>16</v>
      </c>
      <c r="B31" s="23"/>
      <c r="C31" s="25" t="s">
        <v>18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</row>
  </sheetData>
  <mergeCells count="22">
    <mergeCell ref="A30:B30"/>
    <mergeCell ref="A31:B31"/>
    <mergeCell ref="C30:M30"/>
    <mergeCell ref="C31:M31"/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2017-08-30T07:20:04Z</dcterms:created>
  <dcterms:modified xsi:type="dcterms:W3CDTF">2017-08-30T07:20:37Z</dcterms:modified>
</cp:coreProperties>
</file>