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J12" i="1" l="1"/>
  <c r="AI12" i="1"/>
  <c r="AI11" i="1"/>
  <c r="AE10" i="1"/>
  <c r="AE9" i="1"/>
  <c r="AE8" i="2"/>
  <c r="W10" i="2" l="1"/>
  <c r="W9" i="2" s="1"/>
  <c r="W8" i="2" s="1"/>
  <c r="V10" i="2"/>
  <c r="V8" i="2"/>
  <c r="V9" i="2"/>
  <c r="W13" i="2"/>
  <c r="V13" i="2"/>
  <c r="W18" i="2"/>
  <c r="V18" i="2"/>
  <c r="AJ11" i="1" l="1"/>
  <c r="AI10" i="1"/>
  <c r="AD9" i="1"/>
  <c r="AD8" i="2"/>
  <c r="U8" i="2" l="1"/>
  <c r="T8" i="2"/>
  <c r="AJ10" i="1" l="1"/>
  <c r="AC8" i="2"/>
  <c r="AI9" i="1"/>
  <c r="AF10" i="1"/>
  <c r="AF12" i="1"/>
  <c r="AF13" i="1"/>
  <c r="AF14" i="1"/>
  <c r="AF9" i="1"/>
  <c r="AG13" i="1"/>
  <c r="AD10" i="1"/>
  <c r="AG10" i="1" s="1"/>
  <c r="AG12" i="1"/>
  <c r="AG14" i="1"/>
  <c r="AG9" i="1"/>
  <c r="AC10" i="1"/>
  <c r="AC9" i="1"/>
  <c r="AI8" i="1" l="1"/>
  <c r="R9" i="2"/>
  <c r="S9" i="2"/>
  <c r="S8" i="2"/>
  <c r="S13" i="2"/>
  <c r="R13" i="2"/>
  <c r="S18" i="2"/>
  <c r="R18" i="2"/>
  <c r="R8" i="2" l="1"/>
  <c r="AB9" i="1" l="1"/>
  <c r="AB10" i="1"/>
  <c r="AA8" i="2"/>
  <c r="Q18" i="2" l="1"/>
  <c r="P18" i="2"/>
  <c r="Q13" i="2"/>
  <c r="P13" i="2"/>
  <c r="Q9" i="2"/>
  <c r="P9" i="2"/>
  <c r="P8" i="2" s="1"/>
  <c r="Q8" i="2" l="1"/>
  <c r="AF8" i="2"/>
  <c r="AG8" i="2"/>
  <c r="AA9" i="1"/>
  <c r="AA10" i="1"/>
  <c r="AB8" i="2" l="1"/>
  <c r="AJ9" i="1" s="1"/>
  <c r="AJ8" i="1" l="1"/>
</calcChain>
</file>

<file path=xl/sharedStrings.xml><?xml version="1.0" encoding="utf-8"?>
<sst xmlns="http://schemas.openxmlformats.org/spreadsheetml/2006/main" count="135" uniqueCount="82">
  <si>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</si>
  <si>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</si>
  <si>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</si>
  <si>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</si>
  <si>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</si>
  <si>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</si>
  <si>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</si>
  <si>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</si>
  <si>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</si>
  <si>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</si>
  <si>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</si>
  <si>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</si>
  <si>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</si>
  <si>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</si>
  <si>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</si>
  <si>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</si>
  <si>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</si>
  <si>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</si>
  <si>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</si>
  <si>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</si>
  <si>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</si>
  <si>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</si>
  <si>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</si>
  <si>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</si>
  <si>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</si>
  <si>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</si>
  <si>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</si>
  <si>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Муниципальная программа «Поддержка и развитие учреждений образования и культуры муниципального образования Слюдянский район» на 2019-2024 годы</t>
  </si>
  <si>
    <t>1. Модернизация существующей инфраструктуры</t>
  </si>
  <si>
    <t>2. Получение положительных заключений экологической экспертизы, экспертизы проектной документации и результатов инженерных изысканий, достоверности определения сметной стоимости строительства объекта</t>
  </si>
  <si>
    <t xml:space="preserve">3. Разработка проектно-сметной документации и выполнение инженерных изысканий </t>
  </si>
  <si>
    <t>1.1. Строительство школы на 725 мест в микрорайоне «Рудоуправление» г. Слюдянка</t>
  </si>
  <si>
    <t xml:space="preserve">1.3. Реконструкция административного здания ЦРБ, расположенного по адресу: г. Слюдянка, ул. Гранитная, 3Б с изменением функционального назначения и созданием Центра специализированной пищевой продукции с цехом по переработке молока </t>
  </si>
  <si>
    <t>2.2. Получение положительного заключения о достоверности определения сметной стоимости на капитальный ремонт объектов дополнительного образования</t>
  </si>
  <si>
    <t>2.3. Получение положительного заключения экологической экспертизы, экспертизы проектной документации и результатов инженерных изысканий, достоверности определения сметной стоимости строительства объекта: Спортивно-оздоровительный комплекс (I, II этапы строительства)</t>
  </si>
  <si>
    <t>2.4. Получение положительного заключения экологической экспертизы, экспертизы проектной документации и результатов инженерных изысканий, достоверности определения сметной стоимости реконструкции объекта:  Жилое здание, расположенное по адресу: г. Байкальск, м-н Гагарина, д. 151Б</t>
  </si>
  <si>
    <t xml:space="preserve">3.2. Разработка проектно-сметной документации на капитальный ремонт объектов дополнительного образования </t>
  </si>
  <si>
    <t>3.3. Корректировка проектно-сметной документации и выполнение инженерных изысканий строительства объекта: Спортивно-оздоровительный комплекс (I, II этапы строительства)</t>
  </si>
  <si>
    <t>3.4. Разработка проектно-сметной документации на жилое здание, расположенное по адресу: г. Байкальск, м-н Гагарина, д. 151Б</t>
  </si>
  <si>
    <t>тыс.руб.</t>
  </si>
  <si>
    <t>ИТОГО</t>
  </si>
  <si>
    <t>50 689, 470</t>
  </si>
  <si>
    <t>50 215, 936</t>
  </si>
  <si>
    <t>2 113, 759</t>
  </si>
  <si>
    <t>1 367, 438</t>
  </si>
  <si>
    <t>249, 540</t>
  </si>
  <si>
    <t>746, 321</t>
  </si>
  <si>
    <t>359, 662</t>
  </si>
  <si>
    <t>110, 122</t>
  </si>
  <si>
    <t>5 364, 752</t>
  </si>
  <si>
    <t>1 114, 752</t>
  </si>
  <si>
    <t>4 600, 000</t>
  </si>
  <si>
    <t>350, 000</t>
  </si>
  <si>
    <t>764, 752</t>
  </si>
  <si>
    <t xml:space="preserve">Е.В. Бондарь </t>
  </si>
  <si>
    <t>Количество полученных положительных заключений экологической и строительной экспертизы на объекты социальной сферы</t>
  </si>
  <si>
    <t>Ед.</t>
  </si>
  <si>
    <t>Количество учреждений образования и культуры</t>
  </si>
  <si>
    <t>Кол-во.</t>
  </si>
  <si>
    <t>Количество введенных в эксплуатацию объектов образования</t>
  </si>
  <si>
    <t>Строительство школы на 725 мест в микрорайоне «Рудоуправление» г.Слюдянка</t>
  </si>
  <si>
    <t>1.1</t>
  </si>
  <si>
    <t>1.2</t>
  </si>
  <si>
    <t>Целевые показатели муниципальной программы</t>
  </si>
  <si>
    <t>Целевые показатели мероприятий муниципальной программы</t>
  </si>
  <si>
    <t>Сдп</t>
  </si>
  <si>
    <t>Сдц общий</t>
  </si>
  <si>
    <t xml:space="preserve">Эмп </t>
  </si>
  <si>
    <t>эффективности реализации МП</t>
  </si>
  <si>
    <t>Уровень финансирования</t>
  </si>
  <si>
    <t>Уф общий</t>
  </si>
  <si>
    <t>2019 уровень эффективности удовлетворительный</t>
  </si>
  <si>
    <t>удовлетворит</t>
  </si>
  <si>
    <t>Начальник управления стратегического и инфраструктурного развития   Слюдянского муниципального района</t>
  </si>
  <si>
    <t>3.1. Разработка проектно-сметной документации и выполнение инженерных изысканий на строительство детского сада на 350 мест в г. Слюдянка</t>
  </si>
  <si>
    <t>неэффективная</t>
  </si>
  <si>
    <t>удовлетворительный</t>
  </si>
  <si>
    <t>общий 2019-2024</t>
  </si>
  <si>
    <t>Сдц 2019-2024</t>
  </si>
  <si>
    <t>Строительство детского сада на 350 мест в г. Слюдянка</t>
  </si>
  <si>
    <t>2.1. Получение положительного заключения экологической экспертизы, экспертизы проектной документации и результатов инженерных изысканий, достоверности определения сметной стоимости строительства объекта: Детский сад на 350 мест в г. Слюдянка</t>
  </si>
  <si>
    <t>1.2. Строительство детского сада на 350 мест в г. Слюдянка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</si>
</sst>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rebuchet MS"/>
      <family val="2"/>
      <charset val="204"/>
    </font>
    <font>
      <sz val="10"/>
      <color rgb="FF1111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1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0" fillId="5" borderId="1" xfId="0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0" fontId="1" fillId="4" borderId="10" xfId="0" applyFont="1" applyFill="1" applyBorder="1" applyAlignment="1">
      <alignment vertical="center" wrapText="1"/>
    </xf>
    <xf numFmtId="0" fontId="0" fillId="5" borderId="10" xfId="0" applyFill="1" applyBorder="1"/>
    <xf numFmtId="0" fontId="0" fillId="7" borderId="10" xfId="0" applyFill="1" applyBorder="1"/>
    <xf numFmtId="0" fontId="0" fillId="6" borderId="10" xfId="0" applyFill="1" applyBorder="1"/>
    <xf numFmtId="0" fontId="5" fillId="2" borderId="10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3" fillId="2" borderId="19" xfId="0" applyFont="1" applyFill="1" applyBorder="1" applyAlignment="1">
      <alignment vertical="center" wrapText="1"/>
    </xf>
    <xf numFmtId="0" fontId="1" fillId="3" borderId="18" xfId="0" applyFont="1" applyFill="1" applyBorder="1" applyAlignment="1">
      <alignment vertical="center" wrapText="1"/>
    </xf>
    <xf numFmtId="0" fontId="1" fillId="4" borderId="18" xfId="0" applyFont="1" applyFill="1" applyBorder="1" applyAlignment="1">
      <alignment vertical="center" wrapText="1"/>
    </xf>
    <xf numFmtId="0" fontId="0" fillId="5" borderId="18" xfId="0" applyFill="1" applyBorder="1"/>
    <xf numFmtId="0" fontId="0" fillId="7" borderId="18" xfId="0" applyFill="1" applyBorder="1"/>
    <xf numFmtId="0" fontId="0" fillId="6" borderId="18" xfId="0" applyFill="1" applyBorder="1"/>
    <xf numFmtId="0" fontId="7" fillId="2" borderId="17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right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0" fillId="3" borderId="0" xfId="0" applyFill="1"/>
    <xf numFmtId="0" fontId="10" fillId="10" borderId="0" xfId="0" applyFont="1" applyFill="1"/>
    <xf numFmtId="0" fontId="0" fillId="8" borderId="0" xfId="0" applyFill="1"/>
    <xf numFmtId="0" fontId="0" fillId="11" borderId="0" xfId="0" applyFill="1"/>
    <xf numFmtId="0" fontId="0" fillId="5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10" borderId="0" xfId="0" applyFill="1" applyAlignment="1">
      <alignment horizontal="center" vertical="center"/>
    </xf>
    <xf numFmtId="0" fontId="0" fillId="5" borderId="0" xfId="0" applyFill="1" applyAlignment="1">
      <alignment vertical="center"/>
    </xf>
    <xf numFmtId="0" fontId="0" fillId="9" borderId="0" xfId="0" applyFill="1" applyAlignment="1">
      <alignment vertical="center"/>
    </xf>
    <xf numFmtId="0" fontId="0" fillId="9" borderId="0" xfId="0" applyFill="1" applyAlignment="1">
      <alignment horizontal="center" vertical="center"/>
    </xf>
    <xf numFmtId="0" fontId="11" fillId="12" borderId="0" xfId="0" applyFont="1" applyFill="1"/>
    <xf numFmtId="0" fontId="0" fillId="4" borderId="0" xfId="0" applyFill="1"/>
    <xf numFmtId="0" fontId="0" fillId="4" borderId="0" xfId="0" applyFill="1" applyAlignment="1">
      <alignment vertical="center"/>
    </xf>
    <xf numFmtId="0" fontId="10" fillId="9" borderId="0" xfId="0" applyFont="1" applyFill="1"/>
    <xf numFmtId="0" fontId="0" fillId="9" borderId="1" xfId="0" applyFill="1" applyBorder="1" applyAlignment="1">
      <alignment horizontal="center"/>
    </xf>
    <xf numFmtId="0" fontId="0" fillId="9" borderId="10" xfId="0" applyFill="1" applyBorder="1"/>
    <xf numFmtId="0" fontId="0" fillId="9" borderId="18" xfId="0" applyFill="1" applyBorder="1"/>
    <xf numFmtId="0" fontId="0" fillId="9" borderId="1" xfId="0" applyFill="1" applyBorder="1"/>
    <xf numFmtId="0" fontId="0" fillId="10" borderId="0" xfId="0" applyFill="1" applyAlignment="1">
      <alignment vertical="center"/>
    </xf>
    <xf numFmtId="2" fontId="0" fillId="10" borderId="0" xfId="0" applyNumberFormat="1" applyFill="1" applyAlignment="1">
      <alignment vertical="center"/>
    </xf>
    <xf numFmtId="0" fontId="0" fillId="10" borderId="0" xfId="0" applyFill="1"/>
    <xf numFmtId="0" fontId="1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/>
    </xf>
    <xf numFmtId="0" fontId="0" fillId="7" borderId="0" xfId="0" applyFill="1"/>
    <xf numFmtId="0" fontId="0" fillId="7" borderId="0" xfId="0" applyFill="1" applyAlignment="1">
      <alignment vertical="center"/>
    </xf>
    <xf numFmtId="0" fontId="1" fillId="7" borderId="1" xfId="0" applyFont="1" applyFill="1" applyBorder="1" applyAlignment="1">
      <alignment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10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10" fillId="7" borderId="0" xfId="0" applyFont="1" applyFill="1" applyAlignment="1">
      <alignment horizontal="center" vertical="center"/>
    </xf>
    <xf numFmtId="0" fontId="10" fillId="9" borderId="0" xfId="0" applyFont="1" applyFill="1" applyAlignment="1">
      <alignment horizontal="center" vertical="center"/>
    </xf>
    <xf numFmtId="0" fontId="10" fillId="13" borderId="0" xfId="0" applyFont="1" applyFill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3" fillId="13" borderId="1" xfId="0" applyFont="1" applyFill="1" applyBorder="1" applyAlignment="1">
      <alignment horizontal="center" vertical="center" wrapText="1"/>
    </xf>
    <xf numFmtId="2" fontId="1" fillId="4" borderId="10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2" fontId="1" fillId="4" borderId="18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vertical="center" wrapText="1"/>
    </xf>
    <xf numFmtId="0" fontId="3" fillId="13" borderId="10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2" fillId="3" borderId="22" xfId="0" applyFont="1" applyFill="1" applyBorder="1" applyAlignment="1">
      <alignment vertical="center" wrapText="1"/>
    </xf>
    <xf numFmtId="0" fontId="2" fillId="4" borderId="22" xfId="0" applyFont="1" applyFill="1" applyBorder="1" applyAlignment="1">
      <alignment vertical="center" wrapText="1"/>
    </xf>
    <xf numFmtId="2" fontId="2" fillId="4" borderId="22" xfId="0" applyNumberFormat="1" applyFont="1" applyFill="1" applyBorder="1" applyAlignment="1">
      <alignment horizontal="center" vertical="center" wrapText="1"/>
    </xf>
    <xf numFmtId="4" fontId="3" fillId="13" borderId="1" xfId="0" applyNumberFormat="1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vertical="center" wrapText="1"/>
    </xf>
    <xf numFmtId="0" fontId="3" fillId="13" borderId="18" xfId="0" applyFont="1" applyFill="1" applyBorder="1" applyAlignment="1">
      <alignment horizontal="center" vertical="center" wrapText="1"/>
    </xf>
    <xf numFmtId="164" fontId="3" fillId="13" borderId="18" xfId="0" applyNumberFormat="1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vertical="center" wrapText="1"/>
    </xf>
    <xf numFmtId="0" fontId="1" fillId="3" borderId="22" xfId="0" applyFont="1" applyFill="1" applyBorder="1" applyAlignment="1">
      <alignment vertical="center" wrapText="1"/>
    </xf>
    <xf numFmtId="0" fontId="1" fillId="4" borderId="22" xfId="0" applyFont="1" applyFill="1" applyBorder="1" applyAlignment="1">
      <alignment vertical="center" wrapText="1"/>
    </xf>
    <xf numFmtId="0" fontId="4" fillId="2" borderId="22" xfId="0" applyFont="1" applyFill="1" applyBorder="1" applyAlignment="1">
      <alignment vertical="center" wrapText="1"/>
    </xf>
    <xf numFmtId="0" fontId="4" fillId="13" borderId="22" xfId="0" applyFont="1" applyFill="1" applyBorder="1" applyAlignment="1">
      <alignment horizontal="center" vertical="center" wrapText="1"/>
    </xf>
    <xf numFmtId="164" fontId="4" fillId="13" borderId="22" xfId="0" applyNumberFormat="1" applyFont="1" applyFill="1" applyBorder="1" applyAlignment="1">
      <alignment horizontal="center" vertical="center" wrapText="1"/>
    </xf>
    <xf numFmtId="0" fontId="6" fillId="0" borderId="22" xfId="0" applyFont="1" applyBorder="1"/>
    <xf numFmtId="2" fontId="6" fillId="13" borderId="22" xfId="0" applyNumberFormat="1" applyFont="1" applyFill="1" applyBorder="1" applyAlignment="1">
      <alignment horizontal="center" vertical="center"/>
    </xf>
    <xf numFmtId="0" fontId="1" fillId="0" borderId="0" xfId="0" applyFont="1"/>
    <xf numFmtId="0" fontId="1" fillId="12" borderId="0" xfId="0" applyFont="1" applyFill="1"/>
    <xf numFmtId="0" fontId="1" fillId="11" borderId="0" xfId="0" applyFont="1" applyFill="1"/>
    <xf numFmtId="0" fontId="1" fillId="5" borderId="1" xfId="0" applyFont="1" applyFill="1" applyBorder="1"/>
    <xf numFmtId="0" fontId="1" fillId="7" borderId="1" xfId="0" applyFont="1" applyFill="1" applyBorder="1"/>
    <xf numFmtId="0" fontId="1" fillId="6" borderId="1" xfId="0" applyFont="1" applyFill="1" applyBorder="1"/>
    <xf numFmtId="0" fontId="1" fillId="5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vertical="center"/>
    </xf>
    <xf numFmtId="0" fontId="1" fillId="9" borderId="1" xfId="0" applyFont="1" applyFill="1" applyBorder="1" applyAlignment="1">
      <alignment horizontal="center"/>
    </xf>
    <xf numFmtId="0" fontId="1" fillId="13" borderId="0" xfId="0" applyFont="1" applyFill="1"/>
    <xf numFmtId="0" fontId="1" fillId="4" borderId="0" xfId="0" applyFont="1" applyFill="1"/>
    <xf numFmtId="0" fontId="1" fillId="5" borderId="0" xfId="0" applyFont="1" applyFill="1"/>
    <xf numFmtId="0" fontId="1" fillId="7" borderId="0" xfId="0" applyFont="1" applyFill="1"/>
    <xf numFmtId="0" fontId="1" fillId="0" borderId="21" xfId="0" applyFont="1" applyBorder="1"/>
    <xf numFmtId="0" fontId="1" fillId="0" borderId="22" xfId="0" applyFont="1" applyBorder="1"/>
    <xf numFmtId="2" fontId="1" fillId="0" borderId="0" xfId="0" applyNumberFormat="1" applyFont="1"/>
    <xf numFmtId="2" fontId="1" fillId="13" borderId="0" xfId="0" applyNumberFormat="1" applyFont="1" applyFill="1"/>
    <xf numFmtId="2" fontId="1" fillId="4" borderId="0" xfId="0" applyNumberFormat="1" applyFont="1" applyFill="1"/>
    <xf numFmtId="2" fontId="1" fillId="5" borderId="0" xfId="0" applyNumberFormat="1" applyFont="1" applyFill="1"/>
    <xf numFmtId="2" fontId="1" fillId="7" borderId="0" xfId="0" applyNumberFormat="1" applyFont="1" applyFill="1"/>
    <xf numFmtId="2" fontId="1" fillId="0" borderId="0" xfId="0" applyNumberFormat="1" applyFont="1" applyFill="1"/>
    <xf numFmtId="0" fontId="2" fillId="5" borderId="22" xfId="0" applyFont="1" applyFill="1" applyBorder="1"/>
    <xf numFmtId="0" fontId="2" fillId="7" borderId="22" xfId="0" applyFont="1" applyFill="1" applyBorder="1"/>
    <xf numFmtId="0" fontId="2" fillId="6" borderId="22" xfId="0" applyFont="1" applyFill="1" applyBorder="1"/>
    <xf numFmtId="2" fontId="2" fillId="5" borderId="22" xfId="0" applyNumberFormat="1" applyFont="1" applyFill="1" applyBorder="1" applyAlignment="1">
      <alignment horizontal="center" vertical="center"/>
    </xf>
    <xf numFmtId="0" fontId="2" fillId="7" borderId="22" xfId="0" applyFont="1" applyFill="1" applyBorder="1" applyAlignment="1">
      <alignment horizontal="center" vertical="center"/>
    </xf>
    <xf numFmtId="0" fontId="2" fillId="9" borderId="22" xfId="0" applyFont="1" applyFill="1" applyBorder="1" applyAlignment="1">
      <alignment horizontal="center" vertical="center"/>
    </xf>
    <xf numFmtId="0" fontId="2" fillId="9" borderId="23" xfId="0" applyFont="1" applyFill="1" applyBorder="1" applyAlignment="1">
      <alignment horizontal="center" vertical="center"/>
    </xf>
    <xf numFmtId="0" fontId="1" fillId="5" borderId="10" xfId="0" applyFont="1" applyFill="1" applyBorder="1"/>
    <xf numFmtId="0" fontId="1" fillId="7" borderId="10" xfId="0" applyFont="1" applyFill="1" applyBorder="1"/>
    <xf numFmtId="0" fontId="1" fillId="6" borderId="10" xfId="0" applyFont="1" applyFill="1" applyBorder="1"/>
    <xf numFmtId="2" fontId="1" fillId="5" borderId="10" xfId="0" applyNumberFormat="1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9" borderId="10" xfId="0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5" borderId="18" xfId="0" applyFont="1" applyFill="1" applyBorder="1"/>
    <xf numFmtId="0" fontId="1" fillId="7" borderId="18" xfId="0" applyFont="1" applyFill="1" applyBorder="1"/>
    <xf numFmtId="0" fontId="1" fillId="6" borderId="18" xfId="0" applyFont="1" applyFill="1" applyBorder="1"/>
    <xf numFmtId="0" fontId="1" fillId="5" borderId="18" xfId="0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horizontal="center" vertical="center"/>
    </xf>
    <xf numFmtId="0" fontId="1" fillId="9" borderId="18" xfId="0" applyFont="1" applyFill="1" applyBorder="1" applyAlignment="1">
      <alignment horizontal="center" vertical="center"/>
    </xf>
    <xf numFmtId="0" fontId="1" fillId="5" borderId="22" xfId="0" applyFont="1" applyFill="1" applyBorder="1"/>
    <xf numFmtId="0" fontId="1" fillId="7" borderId="22" xfId="0" applyFont="1" applyFill="1" applyBorder="1"/>
    <xf numFmtId="0" fontId="1" fillId="6" borderId="22" xfId="0" applyFont="1" applyFill="1" applyBorder="1"/>
    <xf numFmtId="0" fontId="2" fillId="5" borderId="22" xfId="0" applyFont="1" applyFill="1" applyBorder="1" applyAlignment="1">
      <alignment horizontal="center" vertical="center"/>
    </xf>
    <xf numFmtId="0" fontId="1" fillId="9" borderId="22" xfId="0" applyFont="1" applyFill="1" applyBorder="1" applyAlignment="1">
      <alignment horizontal="center" vertical="center"/>
    </xf>
    <xf numFmtId="0" fontId="1" fillId="9" borderId="23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9" borderId="0" xfId="0" applyFont="1" applyFill="1"/>
    <xf numFmtId="0" fontId="1" fillId="7" borderId="0" xfId="0" applyFont="1" applyFill="1" applyAlignment="1">
      <alignment vertical="center"/>
    </xf>
    <xf numFmtId="2" fontId="2" fillId="0" borderId="22" xfId="0" applyNumberFormat="1" applyFont="1" applyBorder="1" applyAlignment="1">
      <alignment horizontal="center" vertical="center"/>
    </xf>
    <xf numFmtId="2" fontId="2" fillId="7" borderId="22" xfId="0" applyNumberFormat="1" applyFont="1" applyFill="1" applyBorder="1" applyAlignment="1">
      <alignment horizontal="center" vertical="center"/>
    </xf>
    <xf numFmtId="2" fontId="2" fillId="9" borderId="22" xfId="0" applyNumberFormat="1" applyFont="1" applyFill="1" applyBorder="1" applyAlignment="1">
      <alignment horizontal="center" vertical="center"/>
    </xf>
    <xf numFmtId="2" fontId="2" fillId="9" borderId="2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/>
    <xf numFmtId="0" fontId="0" fillId="0" borderId="1" xfId="0" applyBorder="1" applyAlignment="1"/>
    <xf numFmtId="0" fontId="8" fillId="0" borderId="0" xfId="0" applyFont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0" borderId="12" xfId="0" applyFont="1" applyBorder="1" applyAlignment="1"/>
    <xf numFmtId="0" fontId="1" fillId="0" borderId="13" xfId="0" applyFont="1" applyBorder="1" applyAlignment="1"/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14" xfId="0" applyFont="1" applyBorder="1" applyAlignment="1"/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/>
    <xf numFmtId="0" fontId="1" fillId="0" borderId="15" xfId="0" applyFont="1" applyBorder="1" applyAlignment="1"/>
    <xf numFmtId="0" fontId="2" fillId="0" borderId="0" xfId="0" applyFont="1" applyAlignment="1">
      <alignment horizontal="left" vertical="center" wrapText="1"/>
    </xf>
    <xf numFmtId="0" fontId="1" fillId="14" borderId="1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/>
    </xf>
    <xf numFmtId="165" fontId="2" fillId="14" borderId="22" xfId="0" applyNumberFormat="1" applyFont="1" applyFill="1" applyBorder="1" applyAlignment="1">
      <alignment horizontal="center" vertical="center"/>
    </xf>
    <xf numFmtId="0" fontId="2" fillId="14" borderId="22" xfId="0" applyFont="1" applyFill="1" applyBorder="1" applyAlignment="1">
      <alignment horizontal="center" vertical="center"/>
    </xf>
    <xf numFmtId="0" fontId="1" fillId="14" borderId="10" xfId="0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center" vertical="center"/>
    </xf>
    <xf numFmtId="0" fontId="1" fillId="14" borderId="18" xfId="0" applyFont="1" applyFill="1" applyBorder="1" applyAlignment="1">
      <alignment horizontal="center" vertical="center"/>
    </xf>
    <xf numFmtId="0" fontId="1" fillId="14" borderId="0" xfId="0" applyFont="1" applyFill="1"/>
    <xf numFmtId="0" fontId="1" fillId="9" borderId="0" xfId="0" applyFont="1" applyFill="1" applyAlignment="1">
      <alignment vertical="center"/>
    </xf>
    <xf numFmtId="2" fontId="1" fillId="14" borderId="0" xfId="0" applyNumberFormat="1" applyFont="1" applyFill="1"/>
    <xf numFmtId="0" fontId="0" fillId="14" borderId="1" xfId="0" applyFill="1" applyBorder="1" applyAlignment="1">
      <alignment horizontal="center"/>
    </xf>
    <xf numFmtId="0" fontId="0" fillId="14" borderId="10" xfId="0" applyFill="1" applyBorder="1"/>
    <xf numFmtId="0" fontId="0" fillId="14" borderId="18" xfId="0" applyFill="1" applyBorder="1"/>
    <xf numFmtId="0" fontId="0" fillId="14" borderId="1" xfId="0" applyFill="1" applyBorder="1"/>
    <xf numFmtId="0" fontId="0" fillId="14" borderId="0" xfId="0" applyFill="1"/>
    <xf numFmtId="0" fontId="0" fillId="14" borderId="0" xfId="0" applyFill="1" applyAlignment="1">
      <alignment vertical="center"/>
    </xf>
    <xf numFmtId="0" fontId="10" fillId="14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7"/>
  <sheetViews>
    <sheetView tabSelected="1" topLeftCell="C1" workbookViewId="0">
      <selection activeCell="AM2" sqref="AM2"/>
    </sheetView>
  </sheetViews>
  <sheetFormatPr defaultRowHeight="15" x14ac:dyDescent="0.25"/>
  <cols>
    <col min="2" max="2" width="36.140625" customWidth="1"/>
    <col min="4" max="13" width="0" hidden="1" customWidth="1"/>
    <col min="20" max="21" width="9.140625" style="65"/>
    <col min="22" max="23" width="9.140625" style="207"/>
    <col min="24" max="25" width="9.140625" style="11"/>
    <col min="34" max="34" width="13.42578125" style="55" customWidth="1"/>
  </cols>
  <sheetData>
    <row r="1" spans="1:37" ht="15" customHeight="1" x14ac:dyDescent="0.25">
      <c r="A1" s="163" t="s">
        <v>0</v>
      </c>
      <c r="B1" s="163" t="s">
        <v>1</v>
      </c>
      <c r="C1" s="163" t="s">
        <v>2</v>
      </c>
      <c r="D1" s="163" t="s">
        <v>14</v>
      </c>
      <c r="E1" s="163"/>
      <c r="F1" s="163"/>
      <c r="G1" s="163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</row>
    <row r="2" spans="1:37" ht="15" customHeight="1" x14ac:dyDescent="0.25">
      <c r="A2" s="163"/>
      <c r="B2" s="163"/>
      <c r="C2" s="163"/>
      <c r="D2" s="163"/>
      <c r="E2" s="163"/>
      <c r="F2" s="163"/>
      <c r="G2" s="163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</row>
    <row r="3" spans="1:37" x14ac:dyDescent="0.25">
      <c r="A3" s="163"/>
      <c r="B3" s="163"/>
      <c r="C3" s="163"/>
      <c r="D3" s="163"/>
      <c r="E3" s="163"/>
      <c r="F3" s="163"/>
      <c r="G3" s="163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</row>
    <row r="4" spans="1:37" x14ac:dyDescent="0.25">
      <c r="A4" s="163"/>
      <c r="B4" s="163"/>
      <c r="C4" s="163"/>
      <c r="D4" s="163"/>
      <c r="E4" s="163"/>
      <c r="F4" s="163"/>
      <c r="G4" s="163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</row>
    <row r="5" spans="1:37" ht="30" x14ac:dyDescent="0.25">
      <c r="A5" s="163"/>
      <c r="B5" s="163"/>
      <c r="C5" s="163"/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3" t="s">
        <v>15</v>
      </c>
      <c r="O5" s="3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63" t="s">
        <v>21</v>
      </c>
      <c r="U5" s="63" t="s">
        <v>22</v>
      </c>
      <c r="V5" s="193" t="s">
        <v>23</v>
      </c>
      <c r="W5" s="193" t="s">
        <v>24</v>
      </c>
      <c r="X5" s="10" t="s">
        <v>25</v>
      </c>
      <c r="Y5" s="10" t="s">
        <v>26</v>
      </c>
      <c r="AA5" s="41" t="s">
        <v>65</v>
      </c>
      <c r="AB5" s="53" t="s">
        <v>65</v>
      </c>
      <c r="AC5" s="45" t="s">
        <v>65</v>
      </c>
      <c r="AD5" s="65" t="s">
        <v>65</v>
      </c>
      <c r="AE5" s="207" t="s">
        <v>65</v>
      </c>
      <c r="AF5" s="11" t="s">
        <v>65</v>
      </c>
      <c r="AG5" s="42" t="s">
        <v>78</v>
      </c>
      <c r="AI5" s="43" t="s">
        <v>66</v>
      </c>
      <c r="AJ5" s="44" t="s">
        <v>67</v>
      </c>
      <c r="AK5" s="45" t="s">
        <v>68</v>
      </c>
    </row>
    <row r="6" spans="1:3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64">
        <v>10</v>
      </c>
      <c r="U6" s="64">
        <v>11</v>
      </c>
      <c r="V6" s="203">
        <v>12</v>
      </c>
      <c r="W6" s="203">
        <v>13</v>
      </c>
      <c r="X6" s="56">
        <v>14</v>
      </c>
      <c r="Y6" s="56">
        <v>15</v>
      </c>
      <c r="AA6" s="41">
        <v>19</v>
      </c>
      <c r="AB6" s="53">
        <v>20</v>
      </c>
      <c r="AC6" s="45">
        <v>21</v>
      </c>
      <c r="AD6" s="65">
        <v>22</v>
      </c>
      <c r="AE6" s="207">
        <v>23</v>
      </c>
      <c r="AF6">
        <v>24</v>
      </c>
    </row>
    <row r="7" spans="1:37" ht="21" customHeight="1" x14ac:dyDescent="0.25">
      <c r="A7" s="171" t="s">
        <v>27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AA7" s="11"/>
      <c r="AB7" s="53"/>
      <c r="AC7" s="45"/>
      <c r="AD7" s="65"/>
      <c r="AE7" s="207"/>
    </row>
    <row r="8" spans="1:37" ht="36" customHeight="1" x14ac:dyDescent="0.25">
      <c r="A8" s="13"/>
      <c r="B8" s="168" t="s">
        <v>63</v>
      </c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70"/>
      <c r="AA8" s="50"/>
      <c r="AB8" s="54"/>
      <c r="AC8" s="49"/>
      <c r="AD8" s="66"/>
      <c r="AE8" s="208"/>
      <c r="AF8" s="47"/>
      <c r="AG8" s="51"/>
      <c r="AH8" s="70" t="s">
        <v>77</v>
      </c>
      <c r="AI8" s="60">
        <f>(AG9+AG10+AG12+AG13+AG14)/5</f>
        <v>0.66576576576576585</v>
      </c>
      <c r="AJ8" s="61">
        <f>AI8*'финансовые показатели'!AG8</f>
        <v>0.38655411752930141</v>
      </c>
      <c r="AK8" s="62"/>
    </row>
    <row r="9" spans="1:37" ht="51.75" thickBot="1" x14ac:dyDescent="0.3">
      <c r="A9" s="2">
        <v>1</v>
      </c>
      <c r="B9" s="15" t="s">
        <v>55</v>
      </c>
      <c r="C9" s="32" t="s">
        <v>56</v>
      </c>
      <c r="D9" s="30">
        <v>2</v>
      </c>
      <c r="E9" s="17"/>
      <c r="F9" s="18"/>
      <c r="G9" s="18"/>
      <c r="H9" s="19"/>
      <c r="I9" s="19"/>
      <c r="J9" s="20"/>
      <c r="K9" s="20"/>
      <c r="L9" s="21"/>
      <c r="M9" s="21"/>
      <c r="N9" s="40">
        <v>2</v>
      </c>
      <c r="O9" s="40">
        <v>0</v>
      </c>
      <c r="P9" s="18">
        <v>2</v>
      </c>
      <c r="Q9" s="18">
        <v>0</v>
      </c>
      <c r="R9" s="19">
        <v>2</v>
      </c>
      <c r="S9" s="19">
        <v>0</v>
      </c>
      <c r="T9" s="20">
        <v>2</v>
      </c>
      <c r="U9" s="20">
        <v>0</v>
      </c>
      <c r="V9" s="204">
        <v>2</v>
      </c>
      <c r="W9" s="204">
        <v>0</v>
      </c>
      <c r="X9" s="57">
        <v>1</v>
      </c>
      <c r="Y9" s="57"/>
      <c r="AA9" s="46">
        <f t="shared" ref="AA9:AA10" si="0">O9/N9</f>
        <v>0</v>
      </c>
      <c r="AB9" s="54">
        <f>Q9/P9</f>
        <v>0</v>
      </c>
      <c r="AC9" s="49">
        <f>S9/R9</f>
        <v>0</v>
      </c>
      <c r="AD9" s="66">
        <f>U9/T9</f>
        <v>0</v>
      </c>
      <c r="AE9" s="208">
        <f>W9/V9</f>
        <v>0</v>
      </c>
      <c r="AF9" s="50">
        <f>Y9/X9</f>
        <v>0</v>
      </c>
      <c r="AG9" s="48">
        <f>(AA9+AB9+AC9+AD9+AE9+AF9)/6</f>
        <v>0</v>
      </c>
      <c r="AH9" s="71">
        <v>2020</v>
      </c>
      <c r="AI9" s="54">
        <f>(AB9+AB10+AB12+AB13+AB14)/5</f>
        <v>0.8</v>
      </c>
      <c r="AJ9" s="54">
        <f>AI9*'финансовые показатели'!AB8</f>
        <v>0.71745058245620541</v>
      </c>
      <c r="AK9" s="54" t="s">
        <v>72</v>
      </c>
    </row>
    <row r="10" spans="1:37" ht="25.5" x14ac:dyDescent="0.25">
      <c r="A10" s="23">
        <v>2</v>
      </c>
      <c r="B10" s="24" t="s">
        <v>57</v>
      </c>
      <c r="C10" s="34" t="s">
        <v>58</v>
      </c>
      <c r="D10" s="35">
        <v>34</v>
      </c>
      <c r="E10" s="25"/>
      <c r="F10" s="26"/>
      <c r="G10" s="26"/>
      <c r="H10" s="27"/>
      <c r="I10" s="27"/>
      <c r="J10" s="28"/>
      <c r="K10" s="28"/>
      <c r="L10" s="29"/>
      <c r="M10" s="29"/>
      <c r="N10" s="36">
        <v>34</v>
      </c>
      <c r="O10" s="36">
        <v>34</v>
      </c>
      <c r="P10" s="26">
        <v>34</v>
      </c>
      <c r="Q10" s="26">
        <v>34</v>
      </c>
      <c r="R10" s="27">
        <v>34</v>
      </c>
      <c r="S10" s="27">
        <v>34</v>
      </c>
      <c r="T10" s="28">
        <v>36</v>
      </c>
      <c r="U10" s="28">
        <v>36</v>
      </c>
      <c r="V10" s="205">
        <v>37</v>
      </c>
      <c r="W10" s="205">
        <v>36</v>
      </c>
      <c r="X10" s="58">
        <v>1</v>
      </c>
      <c r="Y10" s="58"/>
      <c r="AA10" s="46">
        <f t="shared" si="0"/>
        <v>1</v>
      </c>
      <c r="AB10" s="54">
        <f>Q10/P10</f>
        <v>1</v>
      </c>
      <c r="AC10" s="49">
        <f t="shared" ref="AC10" si="1">S10/R10</f>
        <v>1</v>
      </c>
      <c r="AD10" s="66">
        <f t="shared" ref="AD10" si="2">U10/T10</f>
        <v>1</v>
      </c>
      <c r="AE10" s="208">
        <f>W10/V10</f>
        <v>0.97297297297297303</v>
      </c>
      <c r="AF10" s="50">
        <f t="shared" ref="AF10:AF14" si="3">Y10/X10</f>
        <v>0</v>
      </c>
      <c r="AG10" s="48">
        <f t="shared" ref="AG10:AG14" si="4">(AA10+AB10+AC10+AD10+AE10+AF10)/6</f>
        <v>0.8288288288288288</v>
      </c>
      <c r="AH10" s="72">
        <v>2021</v>
      </c>
      <c r="AI10" s="45">
        <f>(AC9+AC10+AC12+AC13+AC14)/5</f>
        <v>0.8</v>
      </c>
      <c r="AJ10" s="45">
        <f>AI10*'финансовые показатели'!AC8</f>
        <v>0.21217456222690201</v>
      </c>
      <c r="AK10" s="45" t="s">
        <v>75</v>
      </c>
    </row>
    <row r="11" spans="1:37" ht="15.75" thickBot="1" x14ac:dyDescent="0.3">
      <c r="A11" s="2"/>
      <c r="B11" s="165" t="s">
        <v>64</v>
      </c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7"/>
      <c r="AA11" s="46"/>
      <c r="AB11" s="54"/>
      <c r="AC11" s="49"/>
      <c r="AD11" s="66"/>
      <c r="AE11" s="208"/>
      <c r="AF11" s="50"/>
      <c r="AG11" s="48"/>
      <c r="AH11" s="73">
        <v>2022</v>
      </c>
      <c r="AI11" s="65">
        <f>(AD9+AD10+AD12+AD13+AD14)/5</f>
        <v>0.8</v>
      </c>
      <c r="AJ11" s="65">
        <f>AI11*'финансовые показатели'!AD8</f>
        <v>0.54003864442053606</v>
      </c>
      <c r="AK11" s="65" t="s">
        <v>76</v>
      </c>
    </row>
    <row r="12" spans="1:37" ht="26.25" thickBot="1" x14ac:dyDescent="0.3">
      <c r="A12" s="2">
        <v>1</v>
      </c>
      <c r="B12" s="14" t="s">
        <v>59</v>
      </c>
      <c r="C12" s="31" t="s">
        <v>56</v>
      </c>
      <c r="D12" s="37"/>
      <c r="E12" s="4"/>
      <c r="F12" s="6"/>
      <c r="G12" s="6"/>
      <c r="H12" s="7"/>
      <c r="I12" s="7"/>
      <c r="J12" s="9"/>
      <c r="K12" s="9"/>
      <c r="L12" s="8"/>
      <c r="M12" s="8"/>
      <c r="N12" s="33">
        <v>0</v>
      </c>
      <c r="O12" s="33">
        <v>0</v>
      </c>
      <c r="P12" s="6">
        <v>0</v>
      </c>
      <c r="Q12" s="6">
        <v>0</v>
      </c>
      <c r="R12" s="7">
        <v>0</v>
      </c>
      <c r="S12" s="7">
        <v>0</v>
      </c>
      <c r="T12" s="9">
        <v>0</v>
      </c>
      <c r="U12" s="9">
        <v>0</v>
      </c>
      <c r="V12" s="206">
        <v>0</v>
      </c>
      <c r="W12" s="206">
        <v>0</v>
      </c>
      <c r="X12" s="59">
        <v>1</v>
      </c>
      <c r="Y12" s="59"/>
      <c r="AA12" s="46">
        <v>1</v>
      </c>
      <c r="AB12" s="54">
        <v>1</v>
      </c>
      <c r="AC12" s="49">
        <v>1</v>
      </c>
      <c r="AD12" s="66">
        <v>1</v>
      </c>
      <c r="AE12" s="208">
        <v>1</v>
      </c>
      <c r="AF12" s="50">
        <f t="shared" si="3"/>
        <v>0</v>
      </c>
      <c r="AG12" s="48">
        <f t="shared" si="4"/>
        <v>0.83333333333333337</v>
      </c>
      <c r="AH12" s="209">
        <v>2023</v>
      </c>
      <c r="AI12" s="207">
        <f>(AE9+AE10+AE12+AE13+AE14)/5</f>
        <v>0.79459459459459458</v>
      </c>
      <c r="AJ12" s="207">
        <f>AI12*'финансовые показатели'!AE8</f>
        <v>0.60228346108432795</v>
      </c>
      <c r="AK12" s="207" t="s">
        <v>76</v>
      </c>
    </row>
    <row r="13" spans="1:37" ht="39" thickBot="1" x14ac:dyDescent="0.3">
      <c r="A13" s="39" t="s">
        <v>61</v>
      </c>
      <c r="B13" s="15" t="s">
        <v>60</v>
      </c>
      <c r="C13" s="32" t="s">
        <v>56</v>
      </c>
      <c r="D13" s="37"/>
      <c r="E13" s="4"/>
      <c r="F13" s="6"/>
      <c r="G13" s="6"/>
      <c r="H13" s="7"/>
      <c r="I13" s="7"/>
      <c r="J13" s="9"/>
      <c r="K13" s="9"/>
      <c r="L13" s="8"/>
      <c r="M13" s="8"/>
      <c r="N13" s="33">
        <v>0</v>
      </c>
      <c r="O13" s="33">
        <v>0</v>
      </c>
      <c r="P13" s="6">
        <v>0</v>
      </c>
      <c r="Q13" s="6">
        <v>0</v>
      </c>
      <c r="R13" s="7">
        <v>0</v>
      </c>
      <c r="S13" s="7">
        <v>0</v>
      </c>
      <c r="T13" s="9">
        <v>0</v>
      </c>
      <c r="U13" s="9">
        <v>0</v>
      </c>
      <c r="V13" s="206">
        <v>0</v>
      </c>
      <c r="W13" s="206">
        <v>0</v>
      </c>
      <c r="X13" s="59">
        <v>1</v>
      </c>
      <c r="Y13" s="59"/>
      <c r="AA13" s="46">
        <v>1</v>
      </c>
      <c r="AB13" s="54">
        <v>1</v>
      </c>
      <c r="AC13" s="49">
        <v>1</v>
      </c>
      <c r="AD13" s="66">
        <v>1</v>
      </c>
      <c r="AE13" s="208">
        <v>1</v>
      </c>
      <c r="AF13" s="50">
        <f t="shared" si="3"/>
        <v>0</v>
      </c>
      <c r="AG13" s="48">
        <f t="shared" si="4"/>
        <v>0.83333333333333337</v>
      </c>
      <c r="AH13" s="74">
        <v>2024</v>
      </c>
    </row>
    <row r="14" spans="1:37" ht="26.25" thickBot="1" x14ac:dyDescent="0.3">
      <c r="A14" s="39" t="s">
        <v>62</v>
      </c>
      <c r="B14" s="38" t="s">
        <v>79</v>
      </c>
      <c r="C14" s="32" t="s">
        <v>56</v>
      </c>
      <c r="D14" s="37"/>
      <c r="E14" s="4"/>
      <c r="F14" s="6"/>
      <c r="G14" s="6"/>
      <c r="H14" s="7"/>
      <c r="I14" s="7"/>
      <c r="J14" s="9"/>
      <c r="K14" s="9"/>
      <c r="L14" s="8"/>
      <c r="M14" s="8"/>
      <c r="N14" s="33">
        <v>0</v>
      </c>
      <c r="O14" s="33">
        <v>0</v>
      </c>
      <c r="P14" s="6">
        <v>0</v>
      </c>
      <c r="Q14" s="6">
        <v>0</v>
      </c>
      <c r="R14" s="7">
        <v>0</v>
      </c>
      <c r="S14" s="7">
        <v>0</v>
      </c>
      <c r="T14" s="9">
        <v>0</v>
      </c>
      <c r="U14" s="9">
        <v>0</v>
      </c>
      <c r="V14" s="206">
        <v>0</v>
      </c>
      <c r="W14" s="206">
        <v>0</v>
      </c>
      <c r="X14" s="59">
        <v>1</v>
      </c>
      <c r="Y14" s="59"/>
      <c r="AA14" s="46">
        <v>1</v>
      </c>
      <c r="AB14" s="54">
        <v>1</v>
      </c>
      <c r="AC14" s="49">
        <v>1</v>
      </c>
      <c r="AD14" s="66">
        <v>1</v>
      </c>
      <c r="AE14" s="208">
        <v>1</v>
      </c>
      <c r="AF14" s="50">
        <f t="shared" si="3"/>
        <v>0</v>
      </c>
      <c r="AG14" s="48">
        <f t="shared" si="4"/>
        <v>0.83333333333333337</v>
      </c>
      <c r="AH14" s="74"/>
    </row>
    <row r="16" spans="1:37" x14ac:dyDescent="0.25">
      <c r="AH16" s="75" t="s">
        <v>71</v>
      </c>
    </row>
    <row r="17" spans="2:18" ht="82.5" customHeight="1" x14ac:dyDescent="0.25">
      <c r="B17" s="175" t="s">
        <v>73</v>
      </c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64" t="s">
        <v>54</v>
      </c>
      <c r="Q17" s="164"/>
      <c r="R17" s="164"/>
    </row>
  </sheetData>
  <mergeCells count="9">
    <mergeCell ref="A1:A5"/>
    <mergeCell ref="B1:B5"/>
    <mergeCell ref="C1:C5"/>
    <mergeCell ref="P17:R17"/>
    <mergeCell ref="B11:Y11"/>
    <mergeCell ref="B8:Y8"/>
    <mergeCell ref="A7:Y7"/>
    <mergeCell ref="D1:Y4"/>
    <mergeCell ref="B17:O17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8"/>
  <sheetViews>
    <sheetView workbookViewId="0">
      <selection activeCell="AB13" sqref="AB13"/>
    </sheetView>
  </sheetViews>
  <sheetFormatPr defaultRowHeight="15" x14ac:dyDescent="0.25"/>
  <cols>
    <col min="1" max="1" width="9.28515625" style="104" bestFit="1" customWidth="1"/>
    <col min="2" max="2" width="38.85546875" style="104" customWidth="1"/>
    <col min="3" max="3" width="9.28515625" style="104" bestFit="1" customWidth="1"/>
    <col min="4" max="13" width="0" style="104" hidden="1" customWidth="1"/>
    <col min="14" max="14" width="11" style="113" customWidth="1"/>
    <col min="15" max="15" width="11.42578125" style="113" customWidth="1"/>
    <col min="16" max="17" width="12.5703125" style="104" bestFit="1" customWidth="1"/>
    <col min="18" max="19" width="10.7109375" style="104" bestFit="1" customWidth="1"/>
    <col min="20" max="20" width="11.140625" style="158" customWidth="1"/>
    <col min="21" max="21" width="9.28515625" style="158" bestFit="1" customWidth="1"/>
    <col min="22" max="22" width="13" style="200" customWidth="1"/>
    <col min="23" max="23" width="15.28515625" style="200" customWidth="1"/>
    <col min="24" max="25" width="9.28515625" style="157" bestFit="1" customWidth="1"/>
    <col min="26" max="26" width="9.140625" style="104"/>
    <col min="27" max="28" width="9.28515625" style="104" bestFit="1" customWidth="1"/>
    <col min="29" max="29" width="9.28515625" style="104" customWidth="1"/>
    <col min="30" max="33" width="9.28515625" style="104" bestFit="1" customWidth="1"/>
    <col min="34" max="16384" width="9.140625" style="104"/>
  </cols>
  <sheetData>
    <row r="1" spans="1:33" ht="15" customHeight="1" x14ac:dyDescent="0.25">
      <c r="A1" s="163" t="s">
        <v>0</v>
      </c>
      <c r="B1" s="163" t="s">
        <v>1</v>
      </c>
      <c r="C1" s="163" t="s">
        <v>2</v>
      </c>
      <c r="D1" s="180" t="s">
        <v>13</v>
      </c>
      <c r="E1" s="181"/>
      <c r="F1" s="181"/>
      <c r="G1" s="181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3"/>
    </row>
    <row r="2" spans="1:33" x14ac:dyDescent="0.25">
      <c r="A2" s="163"/>
      <c r="B2" s="163"/>
      <c r="C2" s="163"/>
      <c r="D2" s="184"/>
      <c r="E2" s="185"/>
      <c r="F2" s="185"/>
      <c r="G2" s="185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7"/>
    </row>
    <row r="3" spans="1:33" x14ac:dyDescent="0.25">
      <c r="A3" s="163"/>
      <c r="B3" s="163"/>
      <c r="C3" s="163"/>
      <c r="D3" s="184"/>
      <c r="E3" s="185"/>
      <c r="F3" s="185"/>
      <c r="G3" s="185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7"/>
    </row>
    <row r="4" spans="1:33" x14ac:dyDescent="0.25">
      <c r="A4" s="163"/>
      <c r="B4" s="163"/>
      <c r="C4" s="163"/>
      <c r="D4" s="188"/>
      <c r="E4" s="189"/>
      <c r="F4" s="189"/>
      <c r="G4" s="189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1"/>
    </row>
    <row r="5" spans="1:33" ht="30" x14ac:dyDescent="0.3">
      <c r="A5" s="163"/>
      <c r="B5" s="163"/>
      <c r="C5" s="163"/>
      <c r="D5" s="3" t="s">
        <v>3</v>
      </c>
      <c r="E5" s="3" t="s">
        <v>4</v>
      </c>
      <c r="F5" s="69" t="s">
        <v>5</v>
      </c>
      <c r="G5" s="69" t="s">
        <v>6</v>
      </c>
      <c r="H5" s="69" t="s">
        <v>7</v>
      </c>
      <c r="I5" s="69" t="s">
        <v>8</v>
      </c>
      <c r="J5" s="69" t="s">
        <v>9</v>
      </c>
      <c r="K5" s="69" t="s">
        <v>10</v>
      </c>
      <c r="L5" s="69" t="s">
        <v>11</v>
      </c>
      <c r="M5" s="69" t="s">
        <v>12</v>
      </c>
      <c r="N5" s="68" t="s">
        <v>15</v>
      </c>
      <c r="O5" s="68" t="s">
        <v>16</v>
      </c>
      <c r="P5" s="69" t="s">
        <v>17</v>
      </c>
      <c r="Q5" s="69" t="s">
        <v>18</v>
      </c>
      <c r="R5" s="69" t="s">
        <v>19</v>
      </c>
      <c r="S5" s="69" t="s">
        <v>20</v>
      </c>
      <c r="T5" s="67" t="s">
        <v>21</v>
      </c>
      <c r="U5" s="67" t="s">
        <v>22</v>
      </c>
      <c r="V5" s="193" t="s">
        <v>23</v>
      </c>
      <c r="W5" s="193" t="s">
        <v>24</v>
      </c>
      <c r="X5" s="10" t="s">
        <v>25</v>
      </c>
      <c r="Y5" s="10" t="s">
        <v>26</v>
      </c>
      <c r="AA5" s="52" t="s">
        <v>69</v>
      </c>
      <c r="AB5" s="105"/>
      <c r="AC5" s="105"/>
      <c r="AD5" s="105"/>
      <c r="AE5" s="105"/>
      <c r="AF5" s="105"/>
      <c r="AG5" s="106" t="s">
        <v>70</v>
      </c>
    </row>
    <row r="6" spans="1:33" x14ac:dyDescent="0.25">
      <c r="A6" s="69">
        <v>1</v>
      </c>
      <c r="B6" s="69">
        <v>2</v>
      </c>
      <c r="C6" s="69">
        <v>3</v>
      </c>
      <c r="D6" s="3">
        <v>4</v>
      </c>
      <c r="E6" s="3">
        <v>5</v>
      </c>
      <c r="F6" s="5">
        <v>6</v>
      </c>
      <c r="G6" s="5">
        <v>7</v>
      </c>
      <c r="H6" s="107"/>
      <c r="I6" s="107"/>
      <c r="J6" s="108"/>
      <c r="K6" s="108"/>
      <c r="L6" s="109"/>
      <c r="M6" s="109"/>
      <c r="N6" s="68">
        <v>4</v>
      </c>
      <c r="O6" s="68">
        <v>5</v>
      </c>
      <c r="P6" s="5">
        <v>6</v>
      </c>
      <c r="Q6" s="5">
        <v>7</v>
      </c>
      <c r="R6" s="110">
        <v>8</v>
      </c>
      <c r="S6" s="110">
        <v>9</v>
      </c>
      <c r="T6" s="111">
        <v>10</v>
      </c>
      <c r="U6" s="111">
        <v>11</v>
      </c>
      <c r="V6" s="194">
        <v>12</v>
      </c>
      <c r="W6" s="194">
        <v>13</v>
      </c>
      <c r="X6" s="112">
        <v>14</v>
      </c>
      <c r="Y6" s="112">
        <v>15</v>
      </c>
      <c r="AA6" s="113">
        <v>2019</v>
      </c>
      <c r="AB6" s="114">
        <v>2020</v>
      </c>
      <c r="AC6" s="115">
        <v>2021</v>
      </c>
      <c r="AD6" s="116">
        <v>2022</v>
      </c>
      <c r="AE6" s="200">
        <v>2023</v>
      </c>
      <c r="AF6" s="104">
        <v>2024</v>
      </c>
    </row>
    <row r="7" spans="1:33" ht="15" customHeight="1" thickBot="1" x14ac:dyDescent="0.3">
      <c r="A7" s="176" t="s">
        <v>27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7"/>
      <c r="W7" s="177"/>
      <c r="X7" s="177"/>
      <c r="Y7" s="178"/>
      <c r="AA7" s="113"/>
      <c r="AB7" s="114"/>
      <c r="AC7" s="115"/>
      <c r="AD7" s="116"/>
      <c r="AE7" s="200"/>
    </row>
    <row r="8" spans="1:33" ht="15.75" thickBot="1" x14ac:dyDescent="0.3">
      <c r="A8" s="117"/>
      <c r="B8" s="102" t="s">
        <v>40</v>
      </c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03">
        <v>58167.981</v>
      </c>
      <c r="O8" s="103">
        <v>51690.35</v>
      </c>
      <c r="P8" s="159">
        <f>P9+P13+P18</f>
        <v>251697.12100000001</v>
      </c>
      <c r="Q8" s="159">
        <f>Q9+Q13+Q18</f>
        <v>225725.30757999999</v>
      </c>
      <c r="R8" s="159">
        <f>R9+R11+R13+R18</f>
        <v>460940.26999999996</v>
      </c>
      <c r="S8" s="159">
        <f>S9+S11+S13+S18</f>
        <v>122249.75</v>
      </c>
      <c r="T8" s="160">
        <f>T9+T13+T18</f>
        <v>139383.63999999998</v>
      </c>
      <c r="U8" s="160">
        <f>U9+U13+U18</f>
        <v>94090.69</v>
      </c>
      <c r="V8" s="195">
        <f>V9+V13+V18</f>
        <v>73053.447329999995</v>
      </c>
      <c r="W8" s="195">
        <f>W9+W13+W18</f>
        <v>55372.744040000005</v>
      </c>
      <c r="X8" s="161">
        <v>1</v>
      </c>
      <c r="Y8" s="162"/>
      <c r="Z8" s="119"/>
      <c r="AA8" s="120">
        <f>O8/N8</f>
        <v>0.88863923263900113</v>
      </c>
      <c r="AB8" s="121">
        <f>Q8/P8</f>
        <v>0.89681322807025665</v>
      </c>
      <c r="AC8" s="122">
        <f>S8/R8</f>
        <v>0.26521820278362751</v>
      </c>
      <c r="AD8" s="123">
        <f>U8/T8</f>
        <v>0.67504830552567008</v>
      </c>
      <c r="AE8" s="202">
        <f>W8/V8</f>
        <v>0.75797578435782775</v>
      </c>
      <c r="AF8" s="124">
        <f>Y8/X8</f>
        <v>0</v>
      </c>
      <c r="AG8" s="124">
        <f>(AA8+AB8+AC8+AD8+AE8+AF8)/6</f>
        <v>0.58061579222939719</v>
      </c>
    </row>
    <row r="9" spans="1:33" ht="26.25" thickBot="1" x14ac:dyDescent="0.3">
      <c r="A9" s="85">
        <v>1</v>
      </c>
      <c r="B9" s="99" t="s">
        <v>28</v>
      </c>
      <c r="C9" s="86" t="s">
        <v>39</v>
      </c>
      <c r="D9" s="87"/>
      <c r="E9" s="87"/>
      <c r="F9" s="88"/>
      <c r="G9" s="88"/>
      <c r="H9" s="125"/>
      <c r="I9" s="125"/>
      <c r="J9" s="126"/>
      <c r="K9" s="126"/>
      <c r="L9" s="127"/>
      <c r="M9" s="127"/>
      <c r="N9" s="100" t="s">
        <v>41</v>
      </c>
      <c r="O9" s="100" t="s">
        <v>42</v>
      </c>
      <c r="P9" s="89">
        <f>P10</f>
        <v>248108.5</v>
      </c>
      <c r="Q9" s="89">
        <f>Q10</f>
        <v>223683.86158</v>
      </c>
      <c r="R9" s="128">
        <f>R10+8.63</f>
        <v>125643.13</v>
      </c>
      <c r="S9" s="128">
        <f>S10+8.63</f>
        <v>117622.98000000001</v>
      </c>
      <c r="T9" s="129">
        <v>133962.41</v>
      </c>
      <c r="U9" s="129">
        <v>91290.69</v>
      </c>
      <c r="V9" s="196">
        <f>V10+V11+V12</f>
        <v>71004.85166</v>
      </c>
      <c r="W9" s="196">
        <f>W10+W11+W12</f>
        <v>53324.148370000003</v>
      </c>
      <c r="X9" s="130"/>
      <c r="Y9" s="131"/>
    </row>
    <row r="10" spans="1:33" ht="25.5" x14ac:dyDescent="0.25">
      <c r="A10" s="16">
        <v>2</v>
      </c>
      <c r="B10" s="82" t="s">
        <v>31</v>
      </c>
      <c r="C10" s="22" t="s">
        <v>39</v>
      </c>
      <c r="D10" s="17"/>
      <c r="E10" s="17"/>
      <c r="F10" s="18"/>
      <c r="G10" s="18"/>
      <c r="H10" s="132"/>
      <c r="I10" s="132"/>
      <c r="J10" s="133"/>
      <c r="K10" s="133"/>
      <c r="L10" s="134"/>
      <c r="M10" s="134"/>
      <c r="N10" s="83" t="s">
        <v>41</v>
      </c>
      <c r="O10" s="83" t="s">
        <v>42</v>
      </c>
      <c r="P10" s="79">
        <v>248108.5</v>
      </c>
      <c r="Q10" s="79">
        <v>223683.86158</v>
      </c>
      <c r="R10" s="135">
        <v>125634.5</v>
      </c>
      <c r="S10" s="135">
        <v>117614.35</v>
      </c>
      <c r="T10" s="136">
        <v>133962.41</v>
      </c>
      <c r="U10" s="136">
        <v>91290.69</v>
      </c>
      <c r="V10" s="197">
        <f>47208.935+23795.91666</f>
        <v>71004.85166</v>
      </c>
      <c r="W10" s="197">
        <f>43956.05+9368.09837</f>
        <v>53324.148370000003</v>
      </c>
      <c r="X10" s="137"/>
      <c r="Y10" s="137"/>
    </row>
    <row r="11" spans="1:33" ht="25.5" x14ac:dyDescent="0.25">
      <c r="A11" s="2">
        <v>3</v>
      </c>
      <c r="B11" s="76" t="s">
        <v>81</v>
      </c>
      <c r="C11" s="77" t="s">
        <v>39</v>
      </c>
      <c r="D11" s="4"/>
      <c r="E11" s="4"/>
      <c r="F11" s="6"/>
      <c r="G11" s="6"/>
      <c r="H11" s="107"/>
      <c r="I11" s="107"/>
      <c r="J11" s="108"/>
      <c r="K11" s="108"/>
      <c r="L11" s="109"/>
      <c r="M11" s="109"/>
      <c r="N11" s="78">
        <v>0</v>
      </c>
      <c r="O11" s="78">
        <v>0</v>
      </c>
      <c r="P11" s="5">
        <v>0</v>
      </c>
      <c r="Q11" s="5">
        <v>0</v>
      </c>
      <c r="R11" s="138">
        <v>330037</v>
      </c>
      <c r="S11" s="139">
        <v>0</v>
      </c>
      <c r="T11" s="140">
        <v>0</v>
      </c>
      <c r="U11" s="140">
        <v>0</v>
      </c>
      <c r="V11" s="198">
        <v>0</v>
      </c>
      <c r="W11" s="198">
        <v>0</v>
      </c>
      <c r="X11" s="141"/>
      <c r="Y11" s="141"/>
    </row>
    <row r="12" spans="1:33" ht="77.25" thickBot="1" x14ac:dyDescent="0.3">
      <c r="A12" s="23">
        <v>4</v>
      </c>
      <c r="B12" s="91" t="s">
        <v>32</v>
      </c>
      <c r="C12" s="92" t="s">
        <v>39</v>
      </c>
      <c r="D12" s="25"/>
      <c r="E12" s="25"/>
      <c r="F12" s="26"/>
      <c r="G12" s="26"/>
      <c r="H12" s="142"/>
      <c r="I12" s="142"/>
      <c r="J12" s="143"/>
      <c r="K12" s="143"/>
      <c r="L12" s="144"/>
      <c r="M12" s="144"/>
      <c r="N12" s="93">
        <v>0</v>
      </c>
      <c r="O12" s="93">
        <v>0</v>
      </c>
      <c r="P12" s="95">
        <v>0</v>
      </c>
      <c r="Q12" s="95">
        <v>0</v>
      </c>
      <c r="R12" s="145"/>
      <c r="S12" s="145"/>
      <c r="T12" s="146"/>
      <c r="U12" s="146"/>
      <c r="V12" s="199">
        <v>0</v>
      </c>
      <c r="W12" s="199">
        <v>0</v>
      </c>
      <c r="X12" s="147"/>
      <c r="Y12" s="147"/>
    </row>
    <row r="13" spans="1:33" ht="77.25" thickBot="1" x14ac:dyDescent="0.3">
      <c r="A13" s="96">
        <v>5</v>
      </c>
      <c r="B13" s="99" t="s">
        <v>29</v>
      </c>
      <c r="C13" s="86" t="s">
        <v>39</v>
      </c>
      <c r="D13" s="97"/>
      <c r="E13" s="97"/>
      <c r="F13" s="98"/>
      <c r="G13" s="98"/>
      <c r="H13" s="148"/>
      <c r="I13" s="148"/>
      <c r="J13" s="149"/>
      <c r="K13" s="149"/>
      <c r="L13" s="150"/>
      <c r="M13" s="150"/>
      <c r="N13" s="100" t="s">
        <v>43</v>
      </c>
      <c r="O13" s="101" t="s">
        <v>47</v>
      </c>
      <c r="P13" s="89">
        <f>P16+P17</f>
        <v>588.62100000000009</v>
      </c>
      <c r="Q13" s="89">
        <f>Q16+Q17</f>
        <v>541.44600000000003</v>
      </c>
      <c r="R13" s="151">
        <f>R16+R17</f>
        <v>2671.73</v>
      </c>
      <c r="S13" s="151">
        <f>S16+S17</f>
        <v>2156.84</v>
      </c>
      <c r="T13" s="129">
        <v>514.9</v>
      </c>
      <c r="U13" s="129">
        <v>0</v>
      </c>
      <c r="V13" s="196">
        <f>V14+V15+V16+V17</f>
        <v>0</v>
      </c>
      <c r="W13" s="196">
        <f>W14+W15+W16+W17</f>
        <v>0</v>
      </c>
      <c r="X13" s="152"/>
      <c r="Y13" s="153"/>
    </row>
    <row r="14" spans="1:33" ht="89.25" x14ac:dyDescent="0.25">
      <c r="A14" s="16">
        <v>6</v>
      </c>
      <c r="B14" s="82" t="s">
        <v>80</v>
      </c>
      <c r="C14" s="22" t="s">
        <v>39</v>
      </c>
      <c r="D14" s="17"/>
      <c r="E14" s="17"/>
      <c r="F14" s="18"/>
      <c r="G14" s="18"/>
      <c r="H14" s="132"/>
      <c r="I14" s="132"/>
      <c r="J14" s="133"/>
      <c r="K14" s="133"/>
      <c r="L14" s="134"/>
      <c r="M14" s="134"/>
      <c r="N14" s="83">
        <v>0</v>
      </c>
      <c r="O14" s="83">
        <v>0</v>
      </c>
      <c r="P14" s="84">
        <v>0</v>
      </c>
      <c r="Q14" s="84">
        <v>0</v>
      </c>
      <c r="R14" s="154"/>
      <c r="S14" s="154"/>
      <c r="T14" s="136"/>
      <c r="U14" s="136"/>
      <c r="V14" s="197">
        <v>0</v>
      </c>
      <c r="W14" s="197">
        <v>0</v>
      </c>
      <c r="X14" s="137"/>
      <c r="Y14" s="137"/>
    </row>
    <row r="15" spans="1:33" ht="51" x14ac:dyDescent="0.25">
      <c r="A15" s="2">
        <v>7</v>
      </c>
      <c r="B15" s="76" t="s">
        <v>33</v>
      </c>
      <c r="C15" s="77" t="s">
        <v>39</v>
      </c>
      <c r="D15" s="4"/>
      <c r="E15" s="4"/>
      <c r="F15" s="6"/>
      <c r="G15" s="6"/>
      <c r="H15" s="107"/>
      <c r="I15" s="107"/>
      <c r="J15" s="108"/>
      <c r="K15" s="108"/>
      <c r="L15" s="109"/>
      <c r="M15" s="109"/>
      <c r="N15" s="78">
        <v>0</v>
      </c>
      <c r="O15" s="78">
        <v>0</v>
      </c>
      <c r="P15" s="5">
        <v>0</v>
      </c>
      <c r="Q15" s="5">
        <v>0</v>
      </c>
      <c r="R15" s="139"/>
      <c r="S15" s="139"/>
      <c r="T15" s="140"/>
      <c r="U15" s="140"/>
      <c r="V15" s="198">
        <v>0</v>
      </c>
      <c r="W15" s="198">
        <v>0</v>
      </c>
      <c r="X15" s="141"/>
      <c r="Y15" s="141"/>
    </row>
    <row r="16" spans="1:33" ht="91.5" customHeight="1" x14ac:dyDescent="0.25">
      <c r="A16" s="2">
        <v>8</v>
      </c>
      <c r="B16" s="76" t="s">
        <v>34</v>
      </c>
      <c r="C16" s="77" t="s">
        <v>39</v>
      </c>
      <c r="D16" s="4"/>
      <c r="E16" s="4"/>
      <c r="F16" s="6"/>
      <c r="G16" s="6"/>
      <c r="H16" s="107"/>
      <c r="I16" s="107"/>
      <c r="J16" s="108"/>
      <c r="K16" s="108"/>
      <c r="L16" s="109"/>
      <c r="M16" s="109"/>
      <c r="N16" s="78" t="s">
        <v>44</v>
      </c>
      <c r="O16" s="90" t="s">
        <v>45</v>
      </c>
      <c r="P16" s="80">
        <v>317.89800000000002</v>
      </c>
      <c r="Q16" s="80">
        <v>270.72300000000001</v>
      </c>
      <c r="R16" s="139">
        <v>1567.45</v>
      </c>
      <c r="S16" s="139">
        <v>1052.56</v>
      </c>
      <c r="T16" s="140">
        <v>514.9</v>
      </c>
      <c r="U16" s="140">
        <v>0</v>
      </c>
      <c r="V16" s="198">
        <v>0</v>
      </c>
      <c r="W16" s="198">
        <v>0</v>
      </c>
      <c r="X16" s="141"/>
      <c r="Y16" s="141"/>
    </row>
    <row r="17" spans="1:27" ht="104.25" customHeight="1" thickBot="1" x14ac:dyDescent="0.3">
      <c r="A17" s="23">
        <v>9</v>
      </c>
      <c r="B17" s="91" t="s">
        <v>35</v>
      </c>
      <c r="C17" s="92" t="s">
        <v>39</v>
      </c>
      <c r="D17" s="25"/>
      <c r="E17" s="25"/>
      <c r="F17" s="26"/>
      <c r="G17" s="26"/>
      <c r="H17" s="142"/>
      <c r="I17" s="142"/>
      <c r="J17" s="143"/>
      <c r="K17" s="143"/>
      <c r="L17" s="144"/>
      <c r="M17" s="144"/>
      <c r="N17" s="93" t="s">
        <v>46</v>
      </c>
      <c r="O17" s="94" t="s">
        <v>48</v>
      </c>
      <c r="P17" s="81">
        <v>270.72300000000001</v>
      </c>
      <c r="Q17" s="81">
        <v>270.72300000000001</v>
      </c>
      <c r="R17" s="145">
        <v>1104.28</v>
      </c>
      <c r="S17" s="145">
        <v>1104.28</v>
      </c>
      <c r="T17" s="146"/>
      <c r="U17" s="146"/>
      <c r="V17" s="199">
        <v>0</v>
      </c>
      <c r="W17" s="199">
        <v>0</v>
      </c>
      <c r="X17" s="147"/>
      <c r="Y17" s="147"/>
    </row>
    <row r="18" spans="1:27" ht="39" thickBot="1" x14ac:dyDescent="0.3">
      <c r="A18" s="85">
        <v>10</v>
      </c>
      <c r="B18" s="99" t="s">
        <v>30</v>
      </c>
      <c r="C18" s="86" t="s">
        <v>39</v>
      </c>
      <c r="D18" s="87"/>
      <c r="E18" s="87"/>
      <c r="F18" s="88"/>
      <c r="G18" s="88"/>
      <c r="H18" s="125"/>
      <c r="I18" s="125"/>
      <c r="J18" s="126"/>
      <c r="K18" s="126"/>
      <c r="L18" s="127"/>
      <c r="M18" s="127"/>
      <c r="N18" s="100" t="s">
        <v>49</v>
      </c>
      <c r="O18" s="100" t="s">
        <v>50</v>
      </c>
      <c r="P18" s="89">
        <f>P21</f>
        <v>3000</v>
      </c>
      <c r="Q18" s="89">
        <f>Q21</f>
        <v>1500</v>
      </c>
      <c r="R18" s="128">
        <f>R19+R21+R22</f>
        <v>2588.4100000000003</v>
      </c>
      <c r="S18" s="128">
        <f>S19+S21+S22</f>
        <v>2469.9299999999998</v>
      </c>
      <c r="T18" s="129">
        <v>4906.33</v>
      </c>
      <c r="U18" s="129">
        <v>2800</v>
      </c>
      <c r="V18" s="196">
        <f>V19+V20+V21+V22</f>
        <v>2048.5956700000002</v>
      </c>
      <c r="W18" s="196">
        <f>W19+W20+W21+X2</f>
        <v>2048.5956700000002</v>
      </c>
      <c r="X18" s="130"/>
      <c r="Y18" s="131"/>
    </row>
    <row r="19" spans="1:27" ht="51" x14ac:dyDescent="0.25">
      <c r="A19" s="16">
        <v>11</v>
      </c>
      <c r="B19" s="82" t="s">
        <v>74</v>
      </c>
      <c r="C19" s="22" t="s">
        <v>39</v>
      </c>
      <c r="D19" s="17"/>
      <c r="E19" s="17"/>
      <c r="F19" s="18"/>
      <c r="G19" s="18"/>
      <c r="H19" s="132"/>
      <c r="I19" s="132"/>
      <c r="J19" s="133"/>
      <c r="K19" s="133"/>
      <c r="L19" s="134"/>
      <c r="M19" s="134"/>
      <c r="N19" s="83">
        <v>0</v>
      </c>
      <c r="O19" s="83">
        <v>0</v>
      </c>
      <c r="P19" s="84">
        <v>0</v>
      </c>
      <c r="Q19" s="84">
        <v>0</v>
      </c>
      <c r="R19" s="154">
        <v>732.55</v>
      </c>
      <c r="S19" s="154">
        <v>732.54</v>
      </c>
      <c r="T19" s="136">
        <v>1706.33</v>
      </c>
      <c r="U19" s="136">
        <v>0</v>
      </c>
      <c r="V19" s="197">
        <v>2048.5956700000002</v>
      </c>
      <c r="W19" s="197">
        <v>2048.5956700000002</v>
      </c>
      <c r="X19" s="137"/>
      <c r="Y19" s="137"/>
    </row>
    <row r="20" spans="1:27" ht="38.25" x14ac:dyDescent="0.25">
      <c r="A20" s="2">
        <v>12</v>
      </c>
      <c r="B20" s="76" t="s">
        <v>36</v>
      </c>
      <c r="C20" s="77" t="s">
        <v>39</v>
      </c>
      <c r="D20" s="4"/>
      <c r="E20" s="4"/>
      <c r="F20" s="6"/>
      <c r="G20" s="6"/>
      <c r="H20" s="107"/>
      <c r="I20" s="107"/>
      <c r="J20" s="108"/>
      <c r="K20" s="108"/>
      <c r="L20" s="109"/>
      <c r="M20" s="109"/>
      <c r="N20" s="78">
        <v>0</v>
      </c>
      <c r="O20" s="78">
        <v>0</v>
      </c>
      <c r="P20" s="5">
        <v>0</v>
      </c>
      <c r="Q20" s="5">
        <v>0</v>
      </c>
      <c r="R20" s="139"/>
      <c r="S20" s="139"/>
      <c r="T20" s="140"/>
      <c r="U20" s="140"/>
      <c r="V20" s="198">
        <v>0</v>
      </c>
      <c r="W20" s="198">
        <v>0</v>
      </c>
      <c r="X20" s="141"/>
      <c r="Y20" s="141"/>
    </row>
    <row r="21" spans="1:27" ht="63.75" x14ac:dyDescent="0.25">
      <c r="A21" s="2">
        <v>13</v>
      </c>
      <c r="B21" s="76" t="s">
        <v>37</v>
      </c>
      <c r="C21" s="77" t="s">
        <v>39</v>
      </c>
      <c r="D21" s="4"/>
      <c r="E21" s="4"/>
      <c r="F21" s="6"/>
      <c r="G21" s="6"/>
      <c r="H21" s="107"/>
      <c r="I21" s="107"/>
      <c r="J21" s="108"/>
      <c r="K21" s="108"/>
      <c r="L21" s="109"/>
      <c r="M21" s="109"/>
      <c r="N21" s="78" t="s">
        <v>51</v>
      </c>
      <c r="O21" s="78" t="s">
        <v>52</v>
      </c>
      <c r="P21" s="80">
        <v>3000</v>
      </c>
      <c r="Q21" s="80">
        <v>1500</v>
      </c>
      <c r="R21" s="138">
        <v>1500</v>
      </c>
      <c r="S21" s="138">
        <v>1500</v>
      </c>
      <c r="T21" s="140">
        <v>3200</v>
      </c>
      <c r="U21" s="140">
        <v>2800</v>
      </c>
      <c r="V21" s="198">
        <v>0</v>
      </c>
      <c r="W21" s="198">
        <v>0</v>
      </c>
      <c r="X21" s="141"/>
      <c r="Y21" s="141"/>
    </row>
    <row r="22" spans="1:27" ht="51" x14ac:dyDescent="0.25">
      <c r="A22" s="2">
        <v>14</v>
      </c>
      <c r="B22" s="76" t="s">
        <v>38</v>
      </c>
      <c r="C22" s="77" t="s">
        <v>39</v>
      </c>
      <c r="D22" s="4"/>
      <c r="E22" s="4"/>
      <c r="F22" s="6"/>
      <c r="G22" s="6"/>
      <c r="H22" s="107"/>
      <c r="I22" s="107"/>
      <c r="J22" s="108"/>
      <c r="K22" s="108"/>
      <c r="L22" s="109"/>
      <c r="M22" s="109"/>
      <c r="N22" s="78" t="s">
        <v>53</v>
      </c>
      <c r="O22" s="78" t="s">
        <v>53</v>
      </c>
      <c r="P22" s="5">
        <v>0</v>
      </c>
      <c r="Q22" s="5">
        <v>0</v>
      </c>
      <c r="R22" s="139">
        <v>355.86</v>
      </c>
      <c r="S22" s="139">
        <v>237.39</v>
      </c>
      <c r="T22" s="140">
        <v>0</v>
      </c>
      <c r="U22" s="140">
        <v>0</v>
      </c>
      <c r="V22" s="198">
        <v>0</v>
      </c>
      <c r="W22" s="198">
        <v>0</v>
      </c>
      <c r="X22" s="141"/>
      <c r="Y22" s="141"/>
    </row>
    <row r="23" spans="1:27" x14ac:dyDescent="0.25">
      <c r="N23" s="155"/>
      <c r="O23" s="155"/>
      <c r="T23" s="156"/>
      <c r="U23" s="201"/>
      <c r="V23" s="157"/>
      <c r="W23" s="157"/>
      <c r="Z23" s="157"/>
      <c r="AA23" s="157"/>
    </row>
    <row r="24" spans="1:27" x14ac:dyDescent="0.25">
      <c r="N24" s="155"/>
      <c r="O24" s="155"/>
      <c r="T24" s="156"/>
      <c r="U24" s="201"/>
      <c r="V24" s="157"/>
      <c r="W24" s="157"/>
      <c r="Z24" s="157"/>
      <c r="AA24" s="157"/>
    </row>
    <row r="25" spans="1:27" x14ac:dyDescent="0.25">
      <c r="N25" s="155"/>
      <c r="O25" s="155"/>
      <c r="T25" s="156"/>
      <c r="U25" s="201"/>
      <c r="V25" s="157"/>
      <c r="W25" s="157"/>
      <c r="Z25" s="157"/>
      <c r="AA25" s="157"/>
    </row>
    <row r="26" spans="1:27" x14ac:dyDescent="0.25">
      <c r="N26" s="155"/>
      <c r="O26" s="155"/>
      <c r="T26" s="156"/>
      <c r="U26" s="201"/>
      <c r="V26" s="157"/>
      <c r="W26" s="157"/>
      <c r="Z26" s="157"/>
      <c r="AA26" s="157"/>
    </row>
    <row r="27" spans="1:27" ht="82.5" customHeight="1" x14ac:dyDescent="0.25">
      <c r="B27" s="192" t="s">
        <v>73</v>
      </c>
      <c r="C27" s="192"/>
      <c r="D27" s="192"/>
      <c r="E27" s="192"/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79" t="s">
        <v>54</v>
      </c>
      <c r="Q27" s="179"/>
      <c r="R27" s="179"/>
      <c r="T27" s="201"/>
      <c r="U27" s="201"/>
      <c r="V27" s="157"/>
      <c r="W27" s="157"/>
      <c r="Z27" s="157"/>
      <c r="AA27" s="157"/>
    </row>
    <row r="28" spans="1:27" x14ac:dyDescent="0.25"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201"/>
      <c r="U28" s="201"/>
      <c r="V28" s="157"/>
      <c r="W28" s="157"/>
      <c r="Z28" s="157"/>
      <c r="AA28" s="157"/>
    </row>
    <row r="29" spans="1:27" x14ac:dyDescent="0.25"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201"/>
      <c r="U29" s="201"/>
      <c r="V29" s="157"/>
      <c r="W29" s="157"/>
      <c r="Z29" s="157"/>
      <c r="AA29" s="157"/>
    </row>
    <row r="30" spans="1:27" x14ac:dyDescent="0.25"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201"/>
      <c r="U30" s="201"/>
      <c r="V30" s="157"/>
      <c r="W30" s="157"/>
      <c r="Z30" s="157"/>
      <c r="AA30" s="157"/>
    </row>
    <row r="31" spans="1:27" x14ac:dyDescent="0.25">
      <c r="C31" s="157"/>
      <c r="D31" s="157"/>
      <c r="E31" s="157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201"/>
      <c r="U31" s="201"/>
      <c r="V31" s="157"/>
      <c r="W31" s="157"/>
      <c r="Z31" s="157"/>
      <c r="AA31" s="157"/>
    </row>
    <row r="32" spans="1:27" x14ac:dyDescent="0.25"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201"/>
      <c r="U32" s="201"/>
      <c r="V32" s="157"/>
      <c r="W32" s="157"/>
      <c r="Z32" s="157"/>
      <c r="AA32" s="157"/>
    </row>
    <row r="33" spans="3:27" x14ac:dyDescent="0.25"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201"/>
      <c r="U33" s="201"/>
      <c r="V33" s="157"/>
      <c r="W33" s="157"/>
      <c r="Z33" s="157"/>
      <c r="AA33" s="157"/>
    </row>
    <row r="34" spans="3:27" x14ac:dyDescent="0.25"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201"/>
      <c r="U34" s="201"/>
      <c r="V34" s="157"/>
      <c r="W34" s="157"/>
      <c r="Z34" s="157"/>
      <c r="AA34" s="157"/>
    </row>
    <row r="35" spans="3:27" x14ac:dyDescent="0.25"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201"/>
      <c r="U35" s="201"/>
      <c r="V35" s="157"/>
      <c r="W35" s="157"/>
      <c r="Z35" s="157"/>
      <c r="AA35" s="157"/>
    </row>
    <row r="36" spans="3:27" x14ac:dyDescent="0.25"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201"/>
      <c r="U36" s="201"/>
      <c r="V36" s="157"/>
      <c r="W36" s="157"/>
      <c r="Z36" s="157"/>
      <c r="AA36" s="157"/>
    </row>
    <row r="37" spans="3:27" x14ac:dyDescent="0.25"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201"/>
      <c r="U37" s="201"/>
      <c r="V37" s="157"/>
      <c r="W37" s="157"/>
      <c r="Z37" s="157"/>
      <c r="AA37" s="157"/>
    </row>
    <row r="38" spans="3:27" x14ac:dyDescent="0.25"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201"/>
      <c r="U38" s="201"/>
      <c r="V38" s="157"/>
      <c r="W38" s="157"/>
    </row>
    <row r="39" spans="3:27" x14ac:dyDescent="0.25"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201"/>
      <c r="U39" s="201"/>
      <c r="V39" s="157"/>
      <c r="W39" s="157"/>
    </row>
    <row r="40" spans="3:27" x14ac:dyDescent="0.25"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201"/>
      <c r="U40" s="201"/>
      <c r="V40" s="157"/>
      <c r="W40" s="157"/>
    </row>
    <row r="41" spans="3:27" x14ac:dyDescent="0.25"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201"/>
      <c r="U41" s="201"/>
      <c r="V41" s="157"/>
      <c r="W41" s="157"/>
    </row>
    <row r="42" spans="3:27" x14ac:dyDescent="0.25"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201"/>
      <c r="U42" s="201"/>
      <c r="V42" s="157"/>
      <c r="W42" s="157"/>
    </row>
    <row r="43" spans="3:27" x14ac:dyDescent="0.25"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201"/>
      <c r="U43" s="201"/>
      <c r="V43" s="157"/>
      <c r="W43" s="157"/>
    </row>
    <row r="44" spans="3:27" x14ac:dyDescent="0.25"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201"/>
      <c r="U44" s="201"/>
      <c r="V44" s="157"/>
      <c r="W44" s="157"/>
    </row>
    <row r="45" spans="3:27" x14ac:dyDescent="0.25"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201"/>
      <c r="U45" s="201"/>
      <c r="V45" s="157"/>
      <c r="W45" s="157"/>
    </row>
    <row r="46" spans="3:27" x14ac:dyDescent="0.25"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201"/>
      <c r="U46" s="201"/>
      <c r="V46" s="157"/>
      <c r="W46" s="157"/>
    </row>
    <row r="47" spans="3:27" x14ac:dyDescent="0.25"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201"/>
      <c r="U47" s="201"/>
      <c r="V47" s="157"/>
      <c r="W47" s="157"/>
    </row>
    <row r="48" spans="3:27" x14ac:dyDescent="0.25"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201"/>
      <c r="U48" s="201"/>
      <c r="V48" s="157"/>
      <c r="W48" s="157"/>
    </row>
    <row r="49" spans="3:23" x14ac:dyDescent="0.25"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201"/>
      <c r="U49" s="201"/>
      <c r="V49" s="157"/>
      <c r="W49" s="157"/>
    </row>
    <row r="50" spans="3:23" x14ac:dyDescent="0.25"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201"/>
      <c r="U50" s="201"/>
      <c r="V50" s="157"/>
      <c r="W50" s="157"/>
    </row>
    <row r="51" spans="3:23" x14ac:dyDescent="0.25"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201"/>
      <c r="U51" s="201"/>
      <c r="V51" s="157"/>
      <c r="W51" s="157"/>
    </row>
    <row r="52" spans="3:23" x14ac:dyDescent="0.25"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201"/>
      <c r="U52" s="201"/>
      <c r="V52" s="157"/>
      <c r="W52" s="157"/>
    </row>
    <row r="53" spans="3:23" x14ac:dyDescent="0.25"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201"/>
      <c r="U53" s="201"/>
      <c r="V53" s="157"/>
      <c r="W53" s="157"/>
    </row>
    <row r="54" spans="3:23" x14ac:dyDescent="0.25"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201"/>
      <c r="U54" s="201"/>
      <c r="V54" s="157"/>
      <c r="W54" s="157"/>
    </row>
    <row r="55" spans="3:23" x14ac:dyDescent="0.25"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201"/>
      <c r="U55" s="201"/>
      <c r="V55" s="157"/>
      <c r="W55" s="157"/>
    </row>
    <row r="56" spans="3:23" x14ac:dyDescent="0.25"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201"/>
      <c r="U56" s="201"/>
      <c r="V56" s="157"/>
      <c r="W56" s="157"/>
    </row>
    <row r="57" spans="3:23" x14ac:dyDescent="0.25"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201"/>
      <c r="U57" s="201"/>
      <c r="V57" s="157"/>
      <c r="W57" s="157"/>
    </row>
    <row r="58" spans="3:23" x14ac:dyDescent="0.25"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201"/>
      <c r="U58" s="201"/>
      <c r="V58" s="157"/>
      <c r="W58" s="157"/>
    </row>
    <row r="59" spans="3:23" x14ac:dyDescent="0.25">
      <c r="C59" s="157"/>
      <c r="D59" s="157"/>
      <c r="E59" s="157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201"/>
      <c r="U59" s="201"/>
      <c r="V59" s="157"/>
      <c r="W59" s="157"/>
    </row>
    <row r="60" spans="3:23" x14ac:dyDescent="0.25">
      <c r="C60" s="157"/>
      <c r="D60" s="157"/>
      <c r="E60" s="157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201"/>
      <c r="U60" s="201"/>
      <c r="V60" s="157"/>
      <c r="W60" s="157"/>
    </row>
    <row r="61" spans="3:23" x14ac:dyDescent="0.25"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201"/>
      <c r="U61" s="201"/>
      <c r="V61" s="157"/>
      <c r="W61" s="157"/>
    </row>
    <row r="62" spans="3:23" x14ac:dyDescent="0.25"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201"/>
      <c r="U62" s="201"/>
      <c r="V62" s="157"/>
      <c r="W62" s="157"/>
    </row>
    <row r="63" spans="3:23" x14ac:dyDescent="0.25"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201"/>
      <c r="U63" s="201"/>
      <c r="V63" s="157"/>
      <c r="W63" s="157"/>
    </row>
    <row r="64" spans="3:23" x14ac:dyDescent="0.25"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201"/>
      <c r="U64" s="201"/>
      <c r="V64" s="157"/>
      <c r="W64" s="157"/>
    </row>
    <row r="65" spans="3:23" x14ac:dyDescent="0.25"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201"/>
      <c r="U65" s="201"/>
      <c r="V65" s="157"/>
      <c r="W65" s="157"/>
    </row>
    <row r="66" spans="3:23" x14ac:dyDescent="0.25"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201"/>
      <c r="U66" s="201"/>
      <c r="V66" s="157"/>
      <c r="W66" s="157"/>
    </row>
    <row r="67" spans="3:23" x14ac:dyDescent="0.25"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201"/>
      <c r="U67" s="201"/>
      <c r="V67" s="157"/>
      <c r="W67" s="157"/>
    </row>
    <row r="68" spans="3:23" x14ac:dyDescent="0.25"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201"/>
      <c r="U68" s="201"/>
      <c r="V68" s="157"/>
      <c r="W68" s="157"/>
    </row>
  </sheetData>
  <mergeCells count="7">
    <mergeCell ref="A7:Y7"/>
    <mergeCell ref="P27:R27"/>
    <mergeCell ref="A1:A5"/>
    <mergeCell ref="B1:B5"/>
    <mergeCell ref="C1:C5"/>
    <mergeCell ref="D1:Y4"/>
    <mergeCell ref="B27:O27"/>
  </mergeCells>
  <pageMargins left="0.7" right="0.7" top="0.75" bottom="0.75" header="0.3" footer="0.3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Орлова Юлия Анатольевна</cp:lastModifiedBy>
  <cp:lastPrinted>2020-01-15T01:44:59Z</cp:lastPrinted>
  <dcterms:created xsi:type="dcterms:W3CDTF">2019-01-15T02:00:14Z</dcterms:created>
  <dcterms:modified xsi:type="dcterms:W3CDTF">2024-03-05T01:13:16Z</dcterms:modified>
</cp:coreProperties>
</file>