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 iterate="1"/>
</workbook>
</file>

<file path=xl/calcChain.xml><?xml version="1.0" encoding="utf-8"?>
<calcChain xmlns="http://schemas.openxmlformats.org/spreadsheetml/2006/main">
  <c r="AJ10" i="1" l="1"/>
  <c r="AI10" i="1"/>
  <c r="AI9" i="1"/>
  <c r="AD8" i="2"/>
  <c r="AG21" i="1" l="1"/>
  <c r="AG22" i="1"/>
  <c r="AG23" i="1"/>
  <c r="AC8" i="1" l="1"/>
  <c r="AJ9" i="1" l="1"/>
  <c r="AC21" i="1" l="1"/>
  <c r="AC19" i="1"/>
  <c r="AC16" i="1"/>
  <c r="AC17" i="1"/>
  <c r="AC15" i="1"/>
  <c r="AC13" i="1"/>
  <c r="AC12" i="1"/>
  <c r="AC10" i="1"/>
  <c r="AC9" i="1"/>
  <c r="AC8" i="2"/>
  <c r="AA9" i="1" l="1"/>
  <c r="AA8" i="1"/>
  <c r="AB8" i="2" l="1"/>
  <c r="AG8" i="2"/>
  <c r="AF8" i="2"/>
  <c r="AE8" i="2"/>
  <c r="AA8" i="2"/>
  <c r="AA16" i="1"/>
  <c r="AF10" i="1"/>
  <c r="AF12" i="1"/>
  <c r="AF13" i="1"/>
  <c r="AF15" i="1"/>
  <c r="AF16" i="1"/>
  <c r="AF17" i="1"/>
  <c r="AF19" i="1"/>
  <c r="AF9" i="1"/>
  <c r="AE10" i="1"/>
  <c r="AE12" i="1"/>
  <c r="AE13" i="1"/>
  <c r="AE15" i="1"/>
  <c r="AE16" i="1"/>
  <c r="AE17" i="1"/>
  <c r="AE19" i="1"/>
  <c r="AE9" i="1"/>
  <c r="AD10" i="1"/>
  <c r="AG10" i="1" s="1"/>
  <c r="AD12" i="1"/>
  <c r="AG12" i="1" s="1"/>
  <c r="AD13" i="1"/>
  <c r="AG13" i="1" s="1"/>
  <c r="AD15" i="1"/>
  <c r="AG15" i="1" s="1"/>
  <c r="AD16" i="1"/>
  <c r="AG16" i="1" s="1"/>
  <c r="AD17" i="1"/>
  <c r="AG17" i="1" s="1"/>
  <c r="AD19" i="1"/>
  <c r="AG19" i="1" s="1"/>
  <c r="AD9" i="1"/>
  <c r="AG9" i="1" s="1"/>
  <c r="AB10" i="1"/>
  <c r="AB12" i="1"/>
  <c r="AB13" i="1"/>
  <c r="AB15" i="1"/>
  <c r="AB16" i="1"/>
  <c r="AB17" i="1"/>
  <c r="AB19" i="1"/>
  <c r="AB21" i="1"/>
  <c r="AB22" i="1"/>
  <c r="AB23" i="1"/>
  <c r="AB8" i="1"/>
  <c r="AB9" i="1"/>
  <c r="AA10" i="1"/>
  <c r="AA12" i="1"/>
  <c r="AA13" i="1"/>
  <c r="AA15" i="1"/>
  <c r="AA17" i="1"/>
  <c r="AA19" i="1"/>
  <c r="AA21" i="1"/>
  <c r="AA22" i="1"/>
  <c r="AA23" i="1"/>
  <c r="AF8" i="1"/>
  <c r="AE8" i="1"/>
  <c r="AD8" i="1"/>
  <c r="AG8" i="1" s="1"/>
  <c r="AI8" i="1" l="1"/>
  <c r="AJ8" i="1" s="1"/>
  <c r="Z21" i="2"/>
  <c r="O30" i="2"/>
  <c r="O21" i="2"/>
  <c r="O22" i="2"/>
  <c r="O10" i="2"/>
</calcChain>
</file>

<file path=xl/sharedStrings.xml><?xml version="1.0" encoding="utf-8"?>
<sst xmlns="http://schemas.openxmlformats.org/spreadsheetml/2006/main" count="161" uniqueCount="111">
  <si>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</si>
  <si>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</si>
  <si>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</si>
  <si>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</si>
  <si>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</si>
  <si>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</si>
  <si>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</si>
  <si>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</si>
  <si>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Подпрограмма 1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</si>
  <si>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</si>
  <si>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</si>
  <si>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</si>
  <si>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</si>
  <si>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</si>
  <si>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</si>
  <si>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</si>
  <si>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</si>
  <si>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</si>
  <si>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</si>
  <si>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</si>
  <si>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</si>
  <si>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</si>
  <si>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</si>
  <si>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</si>
  <si>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</si>
  <si>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</si>
  <si>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</si>
  <si>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</si>
  <si>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</si>
  <si>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</si>
  <si>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</si>
  <si>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Производство молока</t>
  </si>
  <si>
    <t>тн</t>
  </si>
  <si>
    <t>Производство мяса</t>
  </si>
  <si>
    <t>3.</t>
  </si>
  <si>
    <t>Ввод в оборот земель сельскохозяйственного назначения</t>
  </si>
  <si>
    <t>га</t>
  </si>
  <si>
    <t>Подпрлграмма 2</t>
  </si>
  <si>
    <t>Подпрограмма 3</t>
  </si>
  <si>
    <t>Подпрограмма 4</t>
  </si>
  <si>
    <t>1.1</t>
  </si>
  <si>
    <t>1.2</t>
  </si>
  <si>
    <t>2.1</t>
  </si>
  <si>
    <t>2.2</t>
  </si>
  <si>
    <t>2.3</t>
  </si>
  <si>
    <t>Производство продукции животноводства в хозяйствах всех категорий</t>
  </si>
  <si>
    <t>Производство мяса на убой в живой массе в хозяйствах всех категорий</t>
  </si>
  <si>
    <t>Производство молока в хозяйствах всех категорий</t>
  </si>
  <si>
    <t>Производство продукции растениеводства в хозяйствах всех категрий</t>
  </si>
  <si>
    <t>3.1</t>
  </si>
  <si>
    <t>Производство молочной, мясной и плодово-ягодной продукции из местного сырья</t>
  </si>
  <si>
    <t>4.1</t>
  </si>
  <si>
    <t>4.2</t>
  </si>
  <si>
    <t>4.3</t>
  </si>
  <si>
    <t>Количество сельских поселений Слюдянского района, имеющих актуализированные документы территориального планирования</t>
  </si>
  <si>
    <t>Количество сельских поселений Слюдянского района, имеющих актуализированные документы градостроительного зонирования</t>
  </si>
  <si>
    <t>Количество сельских поселений Слюдянского района, имеющих поставленные на государственный кадастровый учет границы населенных пунктов</t>
  </si>
  <si>
    <t xml:space="preserve">ед. </t>
  </si>
  <si>
    <t>ед.</t>
  </si>
  <si>
    <t>тыс. руб</t>
  </si>
  <si>
    <t>тыс. руб.</t>
  </si>
  <si>
    <t>тн.</t>
  </si>
  <si>
    <t xml:space="preserve">тн. </t>
  </si>
  <si>
    <t xml:space="preserve">Муниципальная программа «Создание условий для развития сельскохозяйственного производства в поселениях  Слюдянского района» на 2019-2024 годы
</t>
  </si>
  <si>
    <t>Подпрограмма 1 «Развитие отрасли растениеводства»</t>
  </si>
  <si>
    <t>«Развитие плодово-ягодного растениеводства»</t>
  </si>
  <si>
    <t>Основное мероприятие 2 «Развитие овощеводства»</t>
  </si>
  <si>
    <t xml:space="preserve">Основное мероприятие 3
«Повышение плодородия земель сельскохозяйственного назначения»
</t>
  </si>
  <si>
    <t xml:space="preserve">Основное мероприятие 4
«Реализация проекта «Агрошкола»
</t>
  </si>
  <si>
    <t>Подпрограмма 2</t>
  </si>
  <si>
    <t>Подпрограмма 2 «Развитие отрасли животноводства и аквакультуры»</t>
  </si>
  <si>
    <t>Основное мероприятие 1 «Развитие молочной отрасли животноводства»</t>
  </si>
  <si>
    <t xml:space="preserve">Основное мероприятие 2 «Развитие мясной отрасли животноводства» </t>
  </si>
  <si>
    <t>Основное мероприятие 3 «Развитие аквакультуры»</t>
  </si>
  <si>
    <t>2.4</t>
  </si>
  <si>
    <t>Подпрограмма 3 «Развитие рынка сельскохозяйственной продукции, сырья и продовольствия»</t>
  </si>
  <si>
    <t>Основное мероприятие 1 «Развитие различных форм хозяйствования в АПК»</t>
  </si>
  <si>
    <t>в том числе:</t>
  </si>
  <si>
    <t>3.1.1 Поддержка деятельности Союза садоводов Слюдянского района (субсидирование некоммерческой организации)</t>
  </si>
  <si>
    <t>3.1.2 Продвижение сельскохозяйственной продукции на выставках, ярмарках и других мероприятиях, организации проведения обучающих семинаров и других мероприятий для субъектов сельскохозяйственной деятельности</t>
  </si>
  <si>
    <t>3.1.3 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</si>
  <si>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 xml:space="preserve">Основное мероприятие 2
«Развитие переработки сельскохозяйственной продукции»
</t>
  </si>
  <si>
    <t xml:space="preserve">Подпрограмма 4 «Обеспечение комплексного, пространственного и территориального развития сельских поселений Слюдянского района» </t>
  </si>
  <si>
    <t>Основное мероприятие 1 «Внесение изменений в документы территориального планирования сельских поселений Слюдянского района»</t>
  </si>
  <si>
    <t xml:space="preserve">Основное мероприятие 2 «Внесение изменений в документы градостроительного зонирования сельских поселений Слюдянского района» </t>
  </si>
  <si>
    <t>Основное мероприятие 3 Постановка границ населенных пунктов сельских поселений Слюдянского района на государственный кадастровый учет.</t>
  </si>
  <si>
    <t>1.3</t>
  </si>
  <si>
    <t>1.4</t>
  </si>
  <si>
    <t>3.2</t>
  </si>
  <si>
    <t>3.3</t>
  </si>
  <si>
    <t>3.4</t>
  </si>
  <si>
    <t>3.5</t>
  </si>
  <si>
    <t>3.6</t>
  </si>
  <si>
    <t>4.4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</si>
  <si>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</si>
  <si>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</si>
  <si>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</si>
  <si>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</si>
  <si>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</si>
  <si>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</si>
  <si>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</si>
  <si>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значения указываются по состоянию на 31.12.2021 года в соответствии с последней действующей редакцией постановления</t>
  </si>
  <si>
    <t xml:space="preserve">высокоэффективная </t>
  </si>
  <si>
    <t>за весь период</t>
  </si>
  <si>
    <t xml:space="preserve"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 </t>
  </si>
  <si>
    <t>Основное мероприятие 4 «Корректировка проектной документации по объекту «Строительство надземного пешеходного моста через р. Снежная в п. Новоснежная Слюдянского района Иркутской области»</t>
  </si>
  <si>
    <t>Основное мероприятие 5 "Постановка границ территориальных зон в населенных пунктах сельских поселений Слюдянского района на государственный кадастровый учет"</t>
  </si>
  <si>
    <t>Основное мероприятие 6  «Строительство надземного пешеходного моста через р. Снежная в п. Новоснежная Слюдянского района Иркутской области»</t>
  </si>
  <si>
    <t>4.5</t>
  </si>
  <si>
    <t>4.6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</si>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</sst>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0" fillId="0" borderId="0" xfId="0" applyNumberFormat="1"/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0" fillId="5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0" xfId="0" applyFill="1"/>
    <xf numFmtId="0" fontId="5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1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2" fontId="0" fillId="12" borderId="0" xfId="0" applyNumberFormat="1" applyFill="1"/>
    <xf numFmtId="2" fontId="2" fillId="10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/>
    </xf>
    <xf numFmtId="0" fontId="2" fillId="10" borderId="1" xfId="0" applyFont="1" applyFill="1" applyBorder="1" applyAlignment="1">
      <alignment vertical="center"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2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5" fillId="9" borderId="0" xfId="0" applyFont="1" applyFill="1"/>
    <xf numFmtId="0" fontId="5" fillId="5" borderId="0" xfId="0" applyFont="1" applyFill="1" applyAlignment="1">
      <alignment horizontal="center" vertical="center"/>
    </xf>
    <xf numFmtId="0" fontId="5" fillId="5" borderId="0" xfId="0" applyFont="1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0" fillId="11" borderId="0" xfId="0" applyFill="1"/>
    <xf numFmtId="49" fontId="0" fillId="0" borderId="1" xfId="0" applyNumberFormat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0" fontId="0" fillId="0" borderId="0" xfId="0" applyFill="1"/>
    <xf numFmtId="0" fontId="5" fillId="5" borderId="0" xfId="0" applyFont="1" applyFill="1" applyAlignment="1">
      <alignment vertical="center"/>
    </xf>
    <xf numFmtId="0" fontId="7" fillId="13" borderId="12" xfId="0" applyFont="1" applyFill="1" applyBorder="1" applyAlignment="1">
      <alignment vertical="center" wrapText="1"/>
    </xf>
    <xf numFmtId="0" fontId="7" fillId="13" borderId="13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2" fillId="2" borderId="1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2" fontId="0" fillId="14" borderId="1" xfId="0" applyNumberFormat="1" applyFill="1" applyBorder="1" applyAlignment="1">
      <alignment horizontal="center" vertical="center" wrapText="1"/>
    </xf>
    <xf numFmtId="2" fontId="0" fillId="14" borderId="1" xfId="0" applyNumberForma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vertical="center"/>
    </xf>
    <xf numFmtId="2" fontId="0" fillId="14" borderId="1" xfId="0" applyNumberFormat="1" applyFill="1" applyBorder="1" applyAlignment="1">
      <alignment vertical="center"/>
    </xf>
    <xf numFmtId="0" fontId="0" fillId="14" borderId="0" xfId="0" applyFill="1"/>
    <xf numFmtId="2" fontId="0" fillId="14" borderId="0" xfId="0" applyNumberFormat="1" applyFill="1"/>
    <xf numFmtId="2" fontId="0" fillId="5" borderId="0" xfId="0" applyNumberFormat="1" applyFill="1"/>
    <xf numFmtId="0" fontId="0" fillId="4" borderId="0" xfId="0" applyFill="1"/>
    <xf numFmtId="0" fontId="0" fillId="15" borderId="0" xfId="0" applyFill="1"/>
    <xf numFmtId="2" fontId="0" fillId="15" borderId="0" xfId="0" applyNumberFormat="1" applyFill="1"/>
    <xf numFmtId="0" fontId="6" fillId="3" borderId="0" xfId="0" applyFont="1" applyFill="1"/>
    <xf numFmtId="2" fontId="0" fillId="3" borderId="0" xfId="0" applyNumberFormat="1" applyFill="1"/>
    <xf numFmtId="2" fontId="0" fillId="0" borderId="0" xfId="0" applyNumberFormat="1" applyFill="1"/>
    <xf numFmtId="0" fontId="0" fillId="14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5" fillId="14" borderId="0" xfId="0" applyFont="1" applyFill="1" applyAlignment="1">
      <alignment horizontal="center" vertical="center"/>
    </xf>
    <xf numFmtId="0" fontId="5" fillId="14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"/>
  <sheetViews>
    <sheetView tabSelected="1" topLeftCell="C4" workbookViewId="0">
      <selection activeCell="AK12" sqref="AK12"/>
    </sheetView>
  </sheetViews>
  <sheetFormatPr defaultRowHeight="15" x14ac:dyDescent="0.25"/>
  <cols>
    <col min="1" max="1" width="9.140625" style="19"/>
    <col min="2" max="2" width="25.5703125" customWidth="1"/>
    <col min="4" max="13" width="0" hidden="1" customWidth="1"/>
    <col min="20" max="25" width="9.140625" style="11"/>
    <col min="28" max="28" width="9.140625" style="105"/>
    <col min="29" max="29" width="9.140625" style="38"/>
    <col min="30" max="30" width="9.140625" style="102"/>
    <col min="34" max="34" width="9.140625" style="11"/>
  </cols>
  <sheetData>
    <row r="1" spans="1:39" ht="15" customHeight="1" x14ac:dyDescent="0.25">
      <c r="A1" s="75" t="s">
        <v>0</v>
      </c>
      <c r="B1" s="73" t="s">
        <v>1</v>
      </c>
      <c r="C1" s="73" t="s">
        <v>2</v>
      </c>
      <c r="D1" s="73" t="s">
        <v>18</v>
      </c>
      <c r="E1" s="73"/>
      <c r="F1" s="73"/>
      <c r="G1" s="73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AC1" s="63"/>
    </row>
    <row r="2" spans="1:39" ht="15" customHeight="1" x14ac:dyDescent="0.25">
      <c r="A2" s="75"/>
      <c r="B2" s="73"/>
      <c r="C2" s="73"/>
      <c r="D2" s="73"/>
      <c r="E2" s="73"/>
      <c r="F2" s="73"/>
      <c r="G2" s="73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AC2" s="63"/>
    </row>
    <row r="3" spans="1:39" x14ac:dyDescent="0.25">
      <c r="A3" s="75"/>
      <c r="B3" s="73"/>
      <c r="C3" s="73"/>
      <c r="D3" s="73"/>
      <c r="E3" s="73"/>
      <c r="F3" s="73"/>
      <c r="G3" s="73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AC3" s="63"/>
    </row>
    <row r="4" spans="1:39" x14ac:dyDescent="0.25">
      <c r="A4" s="75"/>
      <c r="B4" s="73"/>
      <c r="C4" s="73"/>
      <c r="D4" s="73"/>
      <c r="E4" s="73"/>
      <c r="F4" s="73"/>
      <c r="G4" s="73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AC4" s="63"/>
    </row>
    <row r="5" spans="1:39" ht="30" x14ac:dyDescent="0.25">
      <c r="A5" s="75"/>
      <c r="B5" s="73"/>
      <c r="C5" s="73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" t="s">
        <v>23</v>
      </c>
      <c r="S5" s="1" t="s">
        <v>24</v>
      </c>
      <c r="T5" s="10" t="s">
        <v>25</v>
      </c>
      <c r="U5" s="10" t="s">
        <v>26</v>
      </c>
      <c r="V5" s="10" t="s">
        <v>27</v>
      </c>
      <c r="W5" s="10" t="s">
        <v>28</v>
      </c>
      <c r="X5" s="10" t="s">
        <v>29</v>
      </c>
      <c r="Y5" s="10" t="s">
        <v>30</v>
      </c>
      <c r="AA5" s="34" t="s">
        <v>94</v>
      </c>
      <c r="AB5" s="105" t="s">
        <v>94</v>
      </c>
      <c r="AC5" s="38" t="s">
        <v>94</v>
      </c>
      <c r="AD5" s="102" t="s">
        <v>94</v>
      </c>
      <c r="AE5" s="11" t="s">
        <v>94</v>
      </c>
      <c r="AF5" s="11" t="s">
        <v>94</v>
      </c>
      <c r="AG5" s="35" t="s">
        <v>95</v>
      </c>
      <c r="AH5" s="55"/>
      <c r="AI5" s="36" t="s">
        <v>96</v>
      </c>
      <c r="AJ5" s="37" t="s">
        <v>97</v>
      </c>
      <c r="AK5" s="38" t="s">
        <v>98</v>
      </c>
    </row>
    <row r="6" spans="1:39" x14ac:dyDescent="0.25">
      <c r="A6" s="17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4">
        <v>8</v>
      </c>
      <c r="S6" s="14">
        <v>9</v>
      </c>
      <c r="T6" s="51">
        <v>10</v>
      </c>
      <c r="U6" s="51">
        <v>11</v>
      </c>
      <c r="V6" s="51">
        <v>12</v>
      </c>
      <c r="W6" s="51">
        <v>13</v>
      </c>
      <c r="X6" s="51">
        <v>14</v>
      </c>
      <c r="Y6" s="51">
        <v>15</v>
      </c>
      <c r="AA6" s="34">
        <v>19</v>
      </c>
      <c r="AB6" s="105">
        <v>20</v>
      </c>
      <c r="AC6" s="38">
        <v>21</v>
      </c>
      <c r="AD6" s="102">
        <v>22</v>
      </c>
      <c r="AE6">
        <v>23</v>
      </c>
      <c r="AF6">
        <v>24</v>
      </c>
    </row>
    <row r="7" spans="1:39" ht="15" customHeight="1" x14ac:dyDescent="0.25">
      <c r="A7" s="69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AA7" s="34"/>
    </row>
    <row r="8" spans="1:39" ht="80.25" customHeight="1" x14ac:dyDescent="0.25">
      <c r="A8" s="18" t="s">
        <v>6</v>
      </c>
      <c r="B8" s="2" t="s">
        <v>31</v>
      </c>
      <c r="C8" s="2" t="s">
        <v>32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1004.12</v>
      </c>
      <c r="O8" s="4">
        <v>1062.6400000000001</v>
      </c>
      <c r="P8" s="6">
        <v>1140.32</v>
      </c>
      <c r="Q8" s="6"/>
      <c r="R8" s="7">
        <v>1240.72</v>
      </c>
      <c r="S8" s="7">
        <v>1042</v>
      </c>
      <c r="T8" s="52">
        <v>1422.5</v>
      </c>
      <c r="U8" s="52">
        <v>1016.8</v>
      </c>
      <c r="V8" s="52">
        <v>1687.5</v>
      </c>
      <c r="W8" s="52"/>
      <c r="X8" s="52">
        <v>2025.32</v>
      </c>
      <c r="Y8" s="52"/>
      <c r="AA8" s="39">
        <f>O8/N8</f>
        <v>1.0582798868661116</v>
      </c>
      <c r="AB8" s="112">
        <f>Q8/P8</f>
        <v>0</v>
      </c>
      <c r="AC8" s="43">
        <f>S8/R8</f>
        <v>0.83983493455412983</v>
      </c>
      <c r="AD8" s="111">
        <f>U8/T8</f>
        <v>0.71479789103690683</v>
      </c>
      <c r="AE8" s="41">
        <f>W8/V8</f>
        <v>0</v>
      </c>
      <c r="AF8" s="40">
        <f>Y8/X8</f>
        <v>0</v>
      </c>
      <c r="AG8" s="42">
        <f>(AA8+AB8+AC8+AD8+AE8+AF8)/6</f>
        <v>0.43548545207619133</v>
      </c>
      <c r="AH8" s="62" t="s">
        <v>103</v>
      </c>
      <c r="AI8" s="58">
        <f>(AG8+AG9+AG10+AG12+AG13+AG15+AG16+AG17+AG19+AG21+AG22+AG23)/12</f>
        <v>1.3864980249409207</v>
      </c>
      <c r="AJ8" s="59">
        <f>AI8*'финансовые показатели'!AG8</f>
        <v>0.63104382275520743</v>
      </c>
      <c r="AK8" s="58"/>
      <c r="AL8" s="60"/>
    </row>
    <row r="9" spans="1:39" ht="46.5" customHeight="1" x14ac:dyDescent="0.25">
      <c r="A9" s="18" t="s">
        <v>7</v>
      </c>
      <c r="B9" s="2" t="s">
        <v>33</v>
      </c>
      <c r="C9" s="2" t="s">
        <v>32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238.2</v>
      </c>
      <c r="O9" s="4">
        <v>224.8</v>
      </c>
      <c r="P9" s="6">
        <v>236.7</v>
      </c>
      <c r="Q9" s="6"/>
      <c r="R9" s="7">
        <v>293.7</v>
      </c>
      <c r="S9" s="7">
        <v>242</v>
      </c>
      <c r="T9" s="52">
        <v>333.2</v>
      </c>
      <c r="U9" s="52">
        <v>240</v>
      </c>
      <c r="V9" s="52">
        <v>379.45</v>
      </c>
      <c r="W9" s="52"/>
      <c r="X9" s="52">
        <v>432.4</v>
      </c>
      <c r="Y9" s="52"/>
      <c r="AA9" s="39">
        <f>O9/N9</f>
        <v>0.94374475230898414</v>
      </c>
      <c r="AB9" s="112">
        <f>Q9/P9</f>
        <v>0</v>
      </c>
      <c r="AC9" s="43">
        <f>S9/R9</f>
        <v>0.82397003745318353</v>
      </c>
      <c r="AD9" s="111">
        <f>U9/T9</f>
        <v>0.72028811524609848</v>
      </c>
      <c r="AE9" s="41">
        <f>W9/V9</f>
        <v>0</v>
      </c>
      <c r="AF9" s="40">
        <f>Y9/X9</f>
        <v>0</v>
      </c>
      <c r="AG9" s="42">
        <f t="shared" ref="AG9:AG23" si="0">(AA9+AB9+AC9+AD9+AE9+AF9)/6</f>
        <v>0.41466715083471106</v>
      </c>
      <c r="AH9" s="56">
        <v>2021</v>
      </c>
      <c r="AI9" s="64">
        <f>(AC8+AC9+AC10+AC12+AC13+AC15+AC16+AC17+AC19+AC21+AC22+AC23)/12</f>
        <v>6.037787462207671</v>
      </c>
      <c r="AJ9" s="64">
        <f>AI9*'финансовые показатели'!AC8</f>
        <v>5.5540729128135951</v>
      </c>
      <c r="AK9" s="64" t="s">
        <v>102</v>
      </c>
      <c r="AL9" s="57"/>
      <c r="AM9" s="38"/>
    </row>
    <row r="10" spans="1:39" ht="82.5" customHeight="1" x14ac:dyDescent="0.25">
      <c r="A10" s="18" t="s">
        <v>34</v>
      </c>
      <c r="B10" s="2" t="s">
        <v>35</v>
      </c>
      <c r="C10" s="2" t="s">
        <v>36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7</v>
      </c>
      <c r="P10" s="6">
        <v>2</v>
      </c>
      <c r="Q10" s="6"/>
      <c r="R10" s="7">
        <v>2</v>
      </c>
      <c r="S10" s="7">
        <v>63.5</v>
      </c>
      <c r="T10" s="52">
        <v>2</v>
      </c>
      <c r="U10" s="52">
        <v>10</v>
      </c>
      <c r="V10" s="52">
        <v>2</v>
      </c>
      <c r="W10" s="52"/>
      <c r="X10" s="52">
        <v>2</v>
      </c>
      <c r="Y10" s="52"/>
      <c r="AA10" s="39">
        <f t="shared" ref="AA10:AA23" si="1">O10/N10</f>
        <v>1.4</v>
      </c>
      <c r="AB10" s="112">
        <f t="shared" ref="AB10:AB23" si="2">Q10/P10</f>
        <v>0</v>
      </c>
      <c r="AC10" s="43">
        <f>S10/R10</f>
        <v>31.75</v>
      </c>
      <c r="AD10" s="111">
        <f t="shared" ref="AD10:AD19" si="3">U10/T10</f>
        <v>5</v>
      </c>
      <c r="AE10" s="41">
        <f t="shared" ref="AE10:AE19" si="4">W10/V10</f>
        <v>0</v>
      </c>
      <c r="AF10" s="40">
        <f t="shared" ref="AF10:AF19" si="5">Y10/X10</f>
        <v>0</v>
      </c>
      <c r="AG10" s="42">
        <f t="shared" si="0"/>
        <v>6.3583333333333334</v>
      </c>
      <c r="AH10" s="113">
        <v>2022</v>
      </c>
      <c r="AI10" s="114">
        <f>(AD8+AD9+AD10+AD12+AD13+AD15+AD16+AD17+AD19+AD21+AD22+AD23)/12</f>
        <v>1.3943562858134351</v>
      </c>
      <c r="AJ10" s="114">
        <f>AI10*'финансовые показатели'!AD8</f>
        <v>1.3296063398891411</v>
      </c>
      <c r="AK10" s="114" t="s">
        <v>102</v>
      </c>
      <c r="AL10" s="102"/>
      <c r="AM10" s="102"/>
    </row>
    <row r="11" spans="1:39" x14ac:dyDescent="0.25">
      <c r="A11" s="69" t="s">
        <v>8</v>
      </c>
      <c r="B11" s="70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AA11" s="39"/>
      <c r="AB11" s="112"/>
      <c r="AC11" s="43"/>
      <c r="AD11" s="111"/>
      <c r="AE11" s="41"/>
      <c r="AF11" s="40"/>
      <c r="AG11" s="42"/>
      <c r="AH11" s="44"/>
    </row>
    <row r="12" spans="1:39" ht="45" x14ac:dyDescent="0.25">
      <c r="A12" s="18" t="s">
        <v>40</v>
      </c>
      <c r="B12" s="2" t="s">
        <v>48</v>
      </c>
      <c r="C12" s="2" t="s">
        <v>59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273561.3</v>
      </c>
      <c r="O12" s="4">
        <v>322483.40000000002</v>
      </c>
      <c r="P12" s="6">
        <v>283956.7</v>
      </c>
      <c r="Q12" s="6"/>
      <c r="R12" s="7">
        <v>294747</v>
      </c>
      <c r="S12" s="7">
        <v>314374</v>
      </c>
      <c r="T12" s="52">
        <v>305947.40000000002</v>
      </c>
      <c r="U12" s="52">
        <v>363258.42</v>
      </c>
      <c r="V12" s="52">
        <v>317573.40000000002</v>
      </c>
      <c r="W12" s="52"/>
      <c r="X12" s="52">
        <v>329641</v>
      </c>
      <c r="Y12" s="52"/>
      <c r="AA12" s="39">
        <f t="shared" si="1"/>
        <v>1.1788341406478184</v>
      </c>
      <c r="AB12" s="112">
        <f t="shared" si="2"/>
        <v>0</v>
      </c>
      <c r="AC12" s="43">
        <f>S12/R12</f>
        <v>1.0665893121897763</v>
      </c>
      <c r="AD12" s="111">
        <f t="shared" si="3"/>
        <v>1.1873231150191175</v>
      </c>
      <c r="AE12" s="41">
        <f t="shared" si="4"/>
        <v>0</v>
      </c>
      <c r="AF12" s="40">
        <f t="shared" si="5"/>
        <v>0</v>
      </c>
      <c r="AG12" s="42">
        <f t="shared" si="0"/>
        <v>0.57212442797611873</v>
      </c>
      <c r="AH12" s="44"/>
    </row>
    <row r="13" spans="1:39" ht="45" x14ac:dyDescent="0.25">
      <c r="A13" s="18" t="s">
        <v>41</v>
      </c>
      <c r="B13" s="2" t="s">
        <v>35</v>
      </c>
      <c r="C13" s="2" t="s">
        <v>36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5</v>
      </c>
      <c r="O13" s="4">
        <v>7</v>
      </c>
      <c r="P13" s="6">
        <v>2</v>
      </c>
      <c r="Q13" s="6"/>
      <c r="R13" s="7">
        <v>2</v>
      </c>
      <c r="S13" s="7">
        <v>63.5</v>
      </c>
      <c r="T13" s="52">
        <v>2</v>
      </c>
      <c r="U13" s="52">
        <v>10</v>
      </c>
      <c r="V13" s="52">
        <v>2</v>
      </c>
      <c r="W13" s="52"/>
      <c r="X13" s="52">
        <v>2</v>
      </c>
      <c r="Y13" s="52"/>
      <c r="AA13" s="39">
        <f t="shared" si="1"/>
        <v>1.4</v>
      </c>
      <c r="AB13" s="112">
        <f t="shared" si="2"/>
        <v>0</v>
      </c>
      <c r="AC13" s="43">
        <f>S13/R13</f>
        <v>31.75</v>
      </c>
      <c r="AD13" s="111">
        <f t="shared" si="3"/>
        <v>5</v>
      </c>
      <c r="AE13" s="41">
        <f t="shared" si="4"/>
        <v>0</v>
      </c>
      <c r="AF13" s="40">
        <f t="shared" si="5"/>
        <v>0</v>
      </c>
      <c r="AG13" s="42">
        <f t="shared" si="0"/>
        <v>6.3583333333333334</v>
      </c>
      <c r="AH13" s="44"/>
    </row>
    <row r="14" spans="1:39" x14ac:dyDescent="0.25">
      <c r="A14" s="69" t="s">
        <v>37</v>
      </c>
      <c r="B14" s="70"/>
      <c r="C14" s="70"/>
      <c r="D14" s="70"/>
      <c r="E14" s="70"/>
      <c r="F14" s="70"/>
      <c r="G14" s="70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AA14" s="39"/>
      <c r="AB14" s="112"/>
      <c r="AC14" s="43"/>
      <c r="AD14" s="111"/>
      <c r="AE14" s="41"/>
      <c r="AF14" s="40"/>
      <c r="AG14" s="42"/>
      <c r="AH14" s="44"/>
    </row>
    <row r="15" spans="1:39" ht="45" x14ac:dyDescent="0.25">
      <c r="A15" s="18" t="s">
        <v>42</v>
      </c>
      <c r="B15" s="2" t="s">
        <v>45</v>
      </c>
      <c r="C15" s="2" t="s">
        <v>60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67870.89</v>
      </c>
      <c r="O15" s="4">
        <v>65282.879999999997</v>
      </c>
      <c r="P15" s="6">
        <v>70449.98</v>
      </c>
      <c r="Q15" s="6"/>
      <c r="R15" s="7">
        <v>73127</v>
      </c>
      <c r="S15" s="7">
        <v>61983.6</v>
      </c>
      <c r="T15" s="52">
        <v>75905.89</v>
      </c>
      <c r="U15" s="52">
        <v>83908.12</v>
      </c>
      <c r="V15" s="52">
        <v>78790.31</v>
      </c>
      <c r="W15" s="52"/>
      <c r="X15" s="52">
        <v>81784.34</v>
      </c>
      <c r="Y15" s="52"/>
      <c r="AA15" s="39">
        <f t="shared" si="1"/>
        <v>0.96186863027728087</v>
      </c>
      <c r="AB15" s="112">
        <f t="shared" si="2"/>
        <v>0</v>
      </c>
      <c r="AC15" s="43">
        <f>S15/R15</f>
        <v>0.84761579170484225</v>
      </c>
      <c r="AD15" s="111">
        <f t="shared" si="3"/>
        <v>1.1054230442459734</v>
      </c>
      <c r="AE15" s="41">
        <f t="shared" si="4"/>
        <v>0</v>
      </c>
      <c r="AF15" s="40">
        <f t="shared" si="5"/>
        <v>0</v>
      </c>
      <c r="AG15" s="42">
        <f t="shared" si="0"/>
        <v>0.48581791103801608</v>
      </c>
      <c r="AH15" s="44"/>
    </row>
    <row r="16" spans="1:39" ht="45" x14ac:dyDescent="0.25">
      <c r="A16" s="18" t="s">
        <v>43</v>
      </c>
      <c r="B16" s="2" t="s">
        <v>46</v>
      </c>
      <c r="C16" s="2" t="s">
        <v>61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238.2</v>
      </c>
      <c r="O16" s="4">
        <v>224.8</v>
      </c>
      <c r="P16" s="6">
        <v>263.7</v>
      </c>
      <c r="Q16" s="6"/>
      <c r="R16" s="7">
        <v>293.7</v>
      </c>
      <c r="S16" s="7">
        <v>242</v>
      </c>
      <c r="T16" s="52">
        <v>333.2</v>
      </c>
      <c r="U16" s="52">
        <v>240</v>
      </c>
      <c r="V16" s="52">
        <v>379.45</v>
      </c>
      <c r="W16" s="52"/>
      <c r="X16" s="52">
        <v>432.4</v>
      </c>
      <c r="Y16" s="52"/>
      <c r="AA16" s="39">
        <f>O16/N16</f>
        <v>0.94374475230898414</v>
      </c>
      <c r="AB16" s="112">
        <f t="shared" si="2"/>
        <v>0</v>
      </c>
      <c r="AC16" s="43">
        <f>S16/R16</f>
        <v>0.82397003745318353</v>
      </c>
      <c r="AD16" s="111">
        <f t="shared" si="3"/>
        <v>0.72028811524609848</v>
      </c>
      <c r="AE16" s="41">
        <f t="shared" si="4"/>
        <v>0</v>
      </c>
      <c r="AF16" s="40">
        <f t="shared" si="5"/>
        <v>0</v>
      </c>
      <c r="AG16" s="42">
        <f t="shared" si="0"/>
        <v>0.41466715083471106</v>
      </c>
      <c r="AH16" s="44"/>
    </row>
    <row r="17" spans="1:34" ht="30" x14ac:dyDescent="0.25">
      <c r="A17" s="18" t="s">
        <v>44</v>
      </c>
      <c r="B17" s="2" t="s">
        <v>47</v>
      </c>
      <c r="C17" s="2" t="s">
        <v>62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1094.1199999999999</v>
      </c>
      <c r="O17" s="4">
        <v>1062.6400000000001</v>
      </c>
      <c r="P17" s="6">
        <v>1140.32</v>
      </c>
      <c r="Q17" s="6"/>
      <c r="R17" s="7">
        <v>1240.72</v>
      </c>
      <c r="S17" s="7">
        <v>1042</v>
      </c>
      <c r="T17" s="52">
        <v>1422.5</v>
      </c>
      <c r="U17" s="52">
        <v>1016.8</v>
      </c>
      <c r="V17" s="52">
        <v>1687.5</v>
      </c>
      <c r="W17" s="52"/>
      <c r="X17" s="52">
        <v>2025.32</v>
      </c>
      <c r="Y17" s="52"/>
      <c r="AA17" s="39">
        <f t="shared" si="1"/>
        <v>0.97122801886447574</v>
      </c>
      <c r="AB17" s="112">
        <f t="shared" si="2"/>
        <v>0</v>
      </c>
      <c r="AC17" s="43">
        <f>S17/R17</f>
        <v>0.83983493455412983</v>
      </c>
      <c r="AD17" s="111">
        <f t="shared" si="3"/>
        <v>0.71479789103690683</v>
      </c>
      <c r="AE17" s="41">
        <f t="shared" si="4"/>
        <v>0</v>
      </c>
      <c r="AF17" s="40">
        <f t="shared" si="5"/>
        <v>0</v>
      </c>
      <c r="AG17" s="42">
        <f t="shared" si="0"/>
        <v>0.42097680740925209</v>
      </c>
      <c r="AH17" s="44"/>
    </row>
    <row r="18" spans="1:34" x14ac:dyDescent="0.25">
      <c r="A18" s="69" t="s">
        <v>38</v>
      </c>
      <c r="B18" s="70"/>
      <c r="C18" s="70"/>
      <c r="D18" s="70"/>
      <c r="E18" s="70"/>
      <c r="F18" s="70"/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AA18" s="39"/>
      <c r="AB18" s="112"/>
      <c r="AC18" s="43"/>
      <c r="AD18" s="111"/>
      <c r="AE18" s="41"/>
      <c r="AF18" s="40"/>
      <c r="AG18" s="42"/>
      <c r="AH18" s="44"/>
    </row>
    <row r="19" spans="1:34" ht="60" x14ac:dyDescent="0.25">
      <c r="A19" s="18" t="s">
        <v>49</v>
      </c>
      <c r="B19" s="16" t="s">
        <v>50</v>
      </c>
      <c r="C19" s="2" t="s">
        <v>60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50">
        <v>2966.42</v>
      </c>
      <c r="O19" s="50">
        <v>2821.36</v>
      </c>
      <c r="P19" s="6">
        <v>7761.7</v>
      </c>
      <c r="Q19" s="6"/>
      <c r="R19" s="7">
        <v>9779.8799999999992</v>
      </c>
      <c r="S19" s="7">
        <v>6959.7</v>
      </c>
      <c r="T19" s="52">
        <v>21601.200000000001</v>
      </c>
      <c r="U19" s="52">
        <v>33900</v>
      </c>
      <c r="V19" s="52">
        <v>27923.040000000001</v>
      </c>
      <c r="W19" s="52"/>
      <c r="X19" s="52">
        <v>27923.040000000001</v>
      </c>
      <c r="Y19" s="52"/>
      <c r="AA19" s="39">
        <f t="shared" si="1"/>
        <v>0.95109930488602423</v>
      </c>
      <c r="AB19" s="112">
        <f t="shared" si="2"/>
        <v>0</v>
      </c>
      <c r="AC19" s="43">
        <f>S19/R19</f>
        <v>0.7116344985828047</v>
      </c>
      <c r="AD19" s="111">
        <f t="shared" si="3"/>
        <v>1.5693572579301149</v>
      </c>
      <c r="AE19" s="41">
        <f t="shared" si="4"/>
        <v>0</v>
      </c>
      <c r="AF19" s="40">
        <f t="shared" si="5"/>
        <v>0</v>
      </c>
      <c r="AG19" s="42">
        <f t="shared" si="0"/>
        <v>0.53868184356649074</v>
      </c>
      <c r="AH19" s="44"/>
    </row>
    <row r="20" spans="1:34" x14ac:dyDescent="0.25">
      <c r="A20" s="69" t="s">
        <v>39</v>
      </c>
      <c r="B20" s="70"/>
      <c r="C20" s="70"/>
      <c r="D20" s="70"/>
      <c r="E20" s="70"/>
      <c r="F20" s="70"/>
      <c r="G20" s="70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AA20" s="39"/>
      <c r="AB20" s="112"/>
      <c r="AC20" s="43"/>
      <c r="AD20" s="111"/>
      <c r="AE20" s="41"/>
      <c r="AF20" s="40"/>
      <c r="AG20" s="42"/>
      <c r="AH20" s="44"/>
    </row>
    <row r="21" spans="1:34" ht="105" x14ac:dyDescent="0.25">
      <c r="A21" s="18" t="s">
        <v>51</v>
      </c>
      <c r="B21" s="2" t="s">
        <v>54</v>
      </c>
      <c r="C21" s="2" t="s">
        <v>58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4">
        <v>2</v>
      </c>
      <c r="O21" s="4">
        <v>1</v>
      </c>
      <c r="P21" s="6">
        <v>2</v>
      </c>
      <c r="Q21" s="6"/>
      <c r="R21" s="7">
        <v>1</v>
      </c>
      <c r="S21" s="7">
        <v>1</v>
      </c>
      <c r="T21" s="52">
        <v>0</v>
      </c>
      <c r="U21" s="52">
        <v>0</v>
      </c>
      <c r="V21" s="52">
        <v>0</v>
      </c>
      <c r="W21" s="52"/>
      <c r="X21" s="52">
        <v>0</v>
      </c>
      <c r="Y21" s="52"/>
      <c r="AA21" s="39">
        <f t="shared" si="1"/>
        <v>0.5</v>
      </c>
      <c r="AB21" s="112">
        <f t="shared" si="2"/>
        <v>0</v>
      </c>
      <c r="AC21" s="43">
        <f t="shared" ref="AC21" si="6">S21/R21</f>
        <v>1</v>
      </c>
      <c r="AD21" s="111">
        <v>0</v>
      </c>
      <c r="AE21" s="41">
        <v>0</v>
      </c>
      <c r="AF21" s="40">
        <v>0</v>
      </c>
      <c r="AG21" s="42">
        <f t="shared" si="0"/>
        <v>0.25</v>
      </c>
      <c r="AH21" s="44"/>
    </row>
    <row r="22" spans="1:34" ht="105" x14ac:dyDescent="0.25">
      <c r="A22" s="18" t="s">
        <v>52</v>
      </c>
      <c r="B22" s="2" t="s">
        <v>55</v>
      </c>
      <c r="C22" s="2" t="s">
        <v>58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3</v>
      </c>
      <c r="O22" s="4">
        <v>1</v>
      </c>
      <c r="P22" s="6">
        <v>2</v>
      </c>
      <c r="Q22" s="6"/>
      <c r="R22" s="7">
        <v>0</v>
      </c>
      <c r="S22" s="7">
        <v>0</v>
      </c>
      <c r="T22" s="52">
        <v>0</v>
      </c>
      <c r="U22" s="52">
        <v>1</v>
      </c>
      <c r="V22" s="52">
        <v>0</v>
      </c>
      <c r="W22" s="52"/>
      <c r="X22" s="52">
        <v>0</v>
      </c>
      <c r="Y22" s="52"/>
      <c r="AA22" s="39">
        <f t="shared" si="1"/>
        <v>0.33333333333333331</v>
      </c>
      <c r="AB22" s="112">
        <f t="shared" si="2"/>
        <v>0</v>
      </c>
      <c r="AC22" s="43">
        <v>1</v>
      </c>
      <c r="AD22" s="111">
        <v>0</v>
      </c>
      <c r="AE22" s="41">
        <v>0</v>
      </c>
      <c r="AF22" s="40">
        <v>0</v>
      </c>
      <c r="AG22" s="42">
        <f t="shared" si="0"/>
        <v>0.22222222222222221</v>
      </c>
      <c r="AH22" s="44"/>
    </row>
    <row r="23" spans="1:34" ht="120" x14ac:dyDescent="0.25">
      <c r="A23" s="18" t="s">
        <v>53</v>
      </c>
      <c r="B23" s="2" t="s">
        <v>56</v>
      </c>
      <c r="C23" s="2" t="s">
        <v>57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15</v>
      </c>
      <c r="O23" s="4">
        <v>0</v>
      </c>
      <c r="P23" s="6">
        <v>1</v>
      </c>
      <c r="Q23" s="6"/>
      <c r="R23" s="7">
        <v>0</v>
      </c>
      <c r="S23" s="7">
        <v>8</v>
      </c>
      <c r="T23" s="52">
        <v>0</v>
      </c>
      <c r="U23" s="52">
        <v>0</v>
      </c>
      <c r="V23" s="52">
        <v>0</v>
      </c>
      <c r="W23" s="52"/>
      <c r="X23" s="52">
        <v>0</v>
      </c>
      <c r="Y23" s="52"/>
      <c r="AA23" s="39">
        <f t="shared" si="1"/>
        <v>0</v>
      </c>
      <c r="AB23" s="112">
        <f t="shared" si="2"/>
        <v>0</v>
      </c>
      <c r="AC23" s="43">
        <v>1</v>
      </c>
      <c r="AD23" s="111">
        <v>0</v>
      </c>
      <c r="AE23" s="41">
        <v>0</v>
      </c>
      <c r="AF23" s="40">
        <v>0</v>
      </c>
      <c r="AG23" s="42">
        <f t="shared" si="0"/>
        <v>0.16666666666666666</v>
      </c>
      <c r="AH23" s="44"/>
    </row>
    <row r="24" spans="1:34" x14ac:dyDescent="0.25">
      <c r="AB24" s="112"/>
    </row>
    <row r="25" spans="1:34" x14ac:dyDescent="0.25">
      <c r="AB25" s="112"/>
    </row>
  </sheetData>
  <mergeCells count="9">
    <mergeCell ref="A20:Y20"/>
    <mergeCell ref="A14:Y14"/>
    <mergeCell ref="A7:Y7"/>
    <mergeCell ref="A11:Y11"/>
    <mergeCell ref="D1:Y4"/>
    <mergeCell ref="A1:A5"/>
    <mergeCell ref="B1:B5"/>
    <mergeCell ref="C1:C5"/>
    <mergeCell ref="A18:Y18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6"/>
  <sheetViews>
    <sheetView topLeftCell="C1" workbookViewId="0">
      <selection activeCell="AF13" sqref="AF13"/>
    </sheetView>
  </sheetViews>
  <sheetFormatPr defaultRowHeight="15" x14ac:dyDescent="0.25"/>
  <cols>
    <col min="1" max="1" width="9.140625" style="19"/>
    <col min="2" max="2" width="30.85546875" style="20" customWidth="1"/>
    <col min="4" max="13" width="0" hidden="1" customWidth="1"/>
    <col min="14" max="14" width="11.5703125" customWidth="1"/>
    <col min="15" max="15" width="12.28515625" customWidth="1"/>
    <col min="16" max="16" width="12.7109375" customWidth="1"/>
    <col min="18" max="18" width="11.5703125" style="20" bestFit="1" customWidth="1"/>
    <col min="19" max="19" width="11.5703125" bestFit="1" customWidth="1"/>
    <col min="20" max="21" width="11.5703125" style="102" bestFit="1" customWidth="1"/>
    <col min="22" max="22" width="9.5703125" style="11" bestFit="1" customWidth="1"/>
    <col min="23" max="23" width="9.140625" style="11"/>
    <col min="24" max="24" width="9.5703125" style="11" bestFit="1" customWidth="1"/>
    <col min="25" max="25" width="9.140625" style="11"/>
    <col min="26" max="26" width="13.140625" bestFit="1" customWidth="1"/>
    <col min="27" max="27" width="9.140625" style="34"/>
    <col min="28" max="28" width="9.140625" style="106"/>
    <col min="29" max="29" width="9.28515625" style="38" customWidth="1"/>
    <col min="30" max="30" width="9.140625" style="102"/>
    <col min="31" max="32" width="9.140625" style="63"/>
  </cols>
  <sheetData>
    <row r="1" spans="1:33" ht="15" customHeight="1" x14ac:dyDescent="0.25">
      <c r="A1" s="75" t="s">
        <v>0</v>
      </c>
      <c r="B1" s="73" t="s">
        <v>1</v>
      </c>
      <c r="C1" s="73" t="s">
        <v>2</v>
      </c>
      <c r="D1" s="83" t="s">
        <v>17</v>
      </c>
      <c r="E1" s="84"/>
      <c r="F1" s="84"/>
      <c r="G1" s="84"/>
      <c r="H1" s="85"/>
      <c r="I1" s="85"/>
      <c r="J1" s="85"/>
      <c r="K1" s="85"/>
      <c r="L1" s="85"/>
      <c r="M1" s="85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AA1" s="79" t="s">
        <v>101</v>
      </c>
      <c r="AB1" s="79"/>
      <c r="AC1" s="79"/>
      <c r="AD1" s="79"/>
      <c r="AE1" s="79"/>
    </row>
    <row r="2" spans="1:33" x14ac:dyDescent="0.25">
      <c r="A2" s="75"/>
      <c r="B2" s="73"/>
      <c r="C2" s="73"/>
      <c r="D2" s="83"/>
      <c r="E2" s="84"/>
      <c r="F2" s="84"/>
      <c r="G2" s="84"/>
      <c r="H2" s="85"/>
      <c r="I2" s="85"/>
      <c r="J2" s="85"/>
      <c r="K2" s="85"/>
      <c r="L2" s="85"/>
      <c r="M2" s="85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AA2" s="79"/>
      <c r="AB2" s="79"/>
      <c r="AC2" s="79"/>
      <c r="AD2" s="79"/>
      <c r="AE2" s="79"/>
    </row>
    <row r="3" spans="1:33" x14ac:dyDescent="0.25">
      <c r="A3" s="75"/>
      <c r="B3" s="73"/>
      <c r="C3" s="73"/>
      <c r="D3" s="83"/>
      <c r="E3" s="84"/>
      <c r="F3" s="84"/>
      <c r="G3" s="84"/>
      <c r="H3" s="85"/>
      <c r="I3" s="85"/>
      <c r="J3" s="85"/>
      <c r="K3" s="85"/>
      <c r="L3" s="85"/>
      <c r="M3" s="85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AA3" s="79"/>
      <c r="AB3" s="79"/>
      <c r="AC3" s="79"/>
      <c r="AD3" s="79"/>
      <c r="AE3" s="79"/>
    </row>
    <row r="4" spans="1:33" x14ac:dyDescent="0.25">
      <c r="A4" s="75"/>
      <c r="B4" s="73"/>
      <c r="C4" s="73"/>
      <c r="D4" s="87"/>
      <c r="E4" s="88"/>
      <c r="F4" s="88"/>
      <c r="G4" s="88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AA4" s="79"/>
      <c r="AB4" s="79"/>
      <c r="AC4" s="79"/>
      <c r="AD4" s="79"/>
      <c r="AE4" s="79"/>
    </row>
    <row r="5" spans="1:33" ht="30" x14ac:dyDescent="0.3">
      <c r="A5" s="75"/>
      <c r="B5" s="73"/>
      <c r="C5" s="73"/>
      <c r="D5" s="3" t="s">
        <v>3</v>
      </c>
      <c r="E5" s="3" t="s">
        <v>4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3" t="s">
        <v>19</v>
      </c>
      <c r="O5" s="3" t="s">
        <v>20</v>
      </c>
      <c r="P5" s="1" t="s">
        <v>21</v>
      </c>
      <c r="Q5" s="1" t="s">
        <v>22</v>
      </c>
      <c r="R5" s="15" t="s">
        <v>23</v>
      </c>
      <c r="S5" s="1" t="s">
        <v>24</v>
      </c>
      <c r="T5" s="94" t="s">
        <v>25</v>
      </c>
      <c r="U5" s="94" t="s">
        <v>26</v>
      </c>
      <c r="V5" s="10" t="s">
        <v>27</v>
      </c>
      <c r="W5" s="10" t="s">
        <v>28</v>
      </c>
      <c r="X5" s="10" t="s">
        <v>29</v>
      </c>
      <c r="Y5" s="10" t="s">
        <v>30</v>
      </c>
      <c r="AA5" s="108" t="s">
        <v>99</v>
      </c>
      <c r="AG5" s="37" t="s">
        <v>100</v>
      </c>
    </row>
    <row r="6" spans="1:33" x14ac:dyDescent="0.25">
      <c r="A6" s="17">
        <v>1</v>
      </c>
      <c r="B6" s="15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6">
        <v>8</v>
      </c>
      <c r="S6" s="14">
        <v>9</v>
      </c>
      <c r="T6" s="95">
        <v>10</v>
      </c>
      <c r="U6" s="95">
        <v>11</v>
      </c>
      <c r="V6" s="51">
        <v>12</v>
      </c>
      <c r="W6" s="51">
        <v>13</v>
      </c>
      <c r="X6" s="51">
        <v>14</v>
      </c>
      <c r="Y6" s="51">
        <v>15</v>
      </c>
      <c r="AA6" s="34">
        <v>2019</v>
      </c>
      <c r="AB6" s="106">
        <v>2020</v>
      </c>
      <c r="AC6" s="38">
        <v>2021</v>
      </c>
      <c r="AD6" s="102">
        <v>2022</v>
      </c>
      <c r="AE6" s="63">
        <v>2023</v>
      </c>
      <c r="AF6" s="63">
        <v>2024</v>
      </c>
    </row>
    <row r="7" spans="1:33" x14ac:dyDescent="0.25">
      <c r="A7" s="80" t="s">
        <v>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12"/>
      <c r="O7" s="12"/>
      <c r="P7" s="12"/>
      <c r="Q7" s="12"/>
      <c r="R7" s="27"/>
      <c r="S7" s="12"/>
      <c r="T7" s="96"/>
      <c r="U7" s="96"/>
      <c r="V7" s="13"/>
      <c r="W7" s="13"/>
      <c r="X7" s="13"/>
      <c r="Y7" s="13"/>
    </row>
    <row r="8" spans="1:33" ht="103.5" customHeight="1" x14ac:dyDescent="0.25">
      <c r="A8" s="17" t="s">
        <v>6</v>
      </c>
      <c r="B8" s="2" t="s">
        <v>63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6">
        <v>8218</v>
      </c>
      <c r="O8" s="46">
        <v>7045.8</v>
      </c>
      <c r="P8" s="47">
        <v>3326600</v>
      </c>
      <c r="Q8" s="47"/>
      <c r="R8" s="48">
        <v>12997677</v>
      </c>
      <c r="S8" s="49">
        <v>11956374.119999999</v>
      </c>
      <c r="T8" s="97">
        <v>54988226.899999999</v>
      </c>
      <c r="U8" s="98">
        <v>52434729.810000002</v>
      </c>
      <c r="V8" s="53">
        <v>356600</v>
      </c>
      <c r="W8" s="53"/>
      <c r="X8" s="53">
        <v>356600</v>
      </c>
      <c r="Y8" s="53"/>
      <c r="Z8" s="21"/>
      <c r="AA8" s="109">
        <f>O8/N8</f>
        <v>0.85736188853735706</v>
      </c>
      <c r="AB8" s="107">
        <f>Q8/P8</f>
        <v>0</v>
      </c>
      <c r="AC8" s="104">
        <f>S8/R8</f>
        <v>0.9198854626099725</v>
      </c>
      <c r="AD8" s="103">
        <f>U8/T8</f>
        <v>0.9535628400122137</v>
      </c>
      <c r="AE8" s="110">
        <f>W8/V8</f>
        <v>0</v>
      </c>
      <c r="AF8" s="110">
        <f>Y8/X8</f>
        <v>0</v>
      </c>
      <c r="AG8" s="45">
        <f>(AA8+AB8+AC8+AD8+AE8+AF8)/6</f>
        <v>0.45513503185992388</v>
      </c>
    </row>
    <row r="9" spans="1:33" ht="15.75" customHeight="1" x14ac:dyDescent="0.25">
      <c r="A9" s="73" t="s">
        <v>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22"/>
    </row>
    <row r="10" spans="1:33" ht="30" x14ac:dyDescent="0.25">
      <c r="A10" s="17">
        <v>1</v>
      </c>
      <c r="B10" s="32" t="s">
        <v>64</v>
      </c>
      <c r="C10" s="15"/>
      <c r="D10" s="3"/>
      <c r="E10" s="3"/>
      <c r="F10" s="5"/>
      <c r="G10" s="5"/>
      <c r="H10" s="23"/>
      <c r="I10" s="23"/>
      <c r="J10" s="24"/>
      <c r="K10" s="24"/>
      <c r="L10" s="25"/>
      <c r="M10" s="25"/>
      <c r="N10" s="3">
        <v>386101.72</v>
      </c>
      <c r="O10" s="3">
        <f>O11+O12+O13+O14</f>
        <v>383101.72</v>
      </c>
      <c r="P10" s="5">
        <v>881600</v>
      </c>
      <c r="Q10" s="5"/>
      <c r="R10" s="28">
        <v>2512000</v>
      </c>
      <c r="S10" s="23">
        <v>2486119</v>
      </c>
      <c r="T10" s="99">
        <v>4674301</v>
      </c>
      <c r="U10" s="99">
        <v>4580822.46</v>
      </c>
      <c r="V10" s="54">
        <v>241600</v>
      </c>
      <c r="W10" s="54"/>
      <c r="X10" s="54">
        <v>241600</v>
      </c>
      <c r="Y10" s="54"/>
      <c r="Z10" s="21"/>
    </row>
    <row r="11" spans="1:33" ht="30" x14ac:dyDescent="0.25">
      <c r="A11" s="17" t="s">
        <v>40</v>
      </c>
      <c r="B11" s="32" t="s">
        <v>65</v>
      </c>
      <c r="C11" s="15"/>
      <c r="D11" s="3"/>
      <c r="E11" s="3"/>
      <c r="F11" s="5"/>
      <c r="G11" s="5"/>
      <c r="H11" s="23"/>
      <c r="I11" s="23"/>
      <c r="J11" s="24"/>
      <c r="K11" s="24"/>
      <c r="L11" s="25"/>
      <c r="M11" s="25"/>
      <c r="N11" s="3">
        <v>12978</v>
      </c>
      <c r="O11" s="3">
        <v>12978</v>
      </c>
      <c r="P11" s="5">
        <v>500000</v>
      </c>
      <c r="Q11" s="5"/>
      <c r="R11" s="28">
        <v>2142000</v>
      </c>
      <c r="S11" s="23">
        <v>2116119</v>
      </c>
      <c r="T11" s="99">
        <v>2899701</v>
      </c>
      <c r="U11" s="99">
        <v>2813472.46</v>
      </c>
      <c r="V11" s="54">
        <v>0</v>
      </c>
      <c r="W11" s="54"/>
      <c r="X11" s="54">
        <v>0</v>
      </c>
      <c r="Y11" s="54"/>
    </row>
    <row r="12" spans="1:33" ht="30" x14ac:dyDescent="0.25">
      <c r="A12" s="17" t="s">
        <v>41</v>
      </c>
      <c r="B12" s="32" t="s">
        <v>66</v>
      </c>
      <c r="C12" s="15"/>
      <c r="D12" s="3"/>
      <c r="E12" s="3"/>
      <c r="F12" s="5"/>
      <c r="G12" s="5"/>
      <c r="H12" s="23"/>
      <c r="I12" s="23"/>
      <c r="J12" s="24"/>
      <c r="K12" s="24"/>
      <c r="L12" s="25"/>
      <c r="M12" s="25"/>
      <c r="N12" s="3">
        <v>0</v>
      </c>
      <c r="O12" s="3">
        <v>0</v>
      </c>
      <c r="P12" s="5">
        <v>0</v>
      </c>
      <c r="Q12" s="5"/>
      <c r="R12" s="28">
        <v>0</v>
      </c>
      <c r="S12" s="23"/>
      <c r="T12" s="99">
        <v>0</v>
      </c>
      <c r="U12" s="99">
        <v>0</v>
      </c>
      <c r="V12" s="54">
        <v>0</v>
      </c>
      <c r="W12" s="54"/>
      <c r="X12" s="54">
        <v>0</v>
      </c>
      <c r="Y12" s="54"/>
    </row>
    <row r="13" spans="1:33" ht="75" x14ac:dyDescent="0.25">
      <c r="A13" s="17" t="s">
        <v>86</v>
      </c>
      <c r="B13" s="32" t="s">
        <v>67</v>
      </c>
      <c r="C13" s="15"/>
      <c r="D13" s="3"/>
      <c r="E13" s="3"/>
      <c r="F13" s="5"/>
      <c r="G13" s="5"/>
      <c r="H13" s="23"/>
      <c r="I13" s="23"/>
      <c r="J13" s="24"/>
      <c r="K13" s="24"/>
      <c r="L13" s="25"/>
      <c r="M13" s="25"/>
      <c r="N13" s="3">
        <v>223123.72</v>
      </c>
      <c r="O13" s="3">
        <v>223123.72</v>
      </c>
      <c r="P13" s="5">
        <v>0</v>
      </c>
      <c r="Q13" s="5"/>
      <c r="R13" s="28">
        <v>200000</v>
      </c>
      <c r="S13" s="23"/>
      <c r="T13" s="99">
        <v>0</v>
      </c>
      <c r="U13" s="99">
        <v>0</v>
      </c>
      <c r="V13" s="54">
        <v>191600</v>
      </c>
      <c r="W13" s="54"/>
      <c r="X13" s="54">
        <v>191600</v>
      </c>
      <c r="Y13" s="54"/>
    </row>
    <row r="14" spans="1:33" ht="60" x14ac:dyDescent="0.25">
      <c r="A14" s="17" t="s">
        <v>87</v>
      </c>
      <c r="B14" s="32" t="s">
        <v>68</v>
      </c>
      <c r="C14" s="15"/>
      <c r="D14" s="3"/>
      <c r="E14" s="3"/>
      <c r="F14" s="5"/>
      <c r="G14" s="5"/>
      <c r="H14" s="23"/>
      <c r="I14" s="23"/>
      <c r="J14" s="24"/>
      <c r="K14" s="24"/>
      <c r="L14" s="25"/>
      <c r="M14" s="25"/>
      <c r="N14" s="3">
        <v>150000</v>
      </c>
      <c r="O14" s="3">
        <v>147000</v>
      </c>
      <c r="P14" s="5">
        <v>381600</v>
      </c>
      <c r="Q14" s="5"/>
      <c r="R14" s="28">
        <v>370000</v>
      </c>
      <c r="S14" s="23">
        <v>370000</v>
      </c>
      <c r="T14" s="99">
        <v>1774600</v>
      </c>
      <c r="U14" s="99">
        <v>1767350</v>
      </c>
      <c r="V14" s="54">
        <v>50000</v>
      </c>
      <c r="W14" s="54"/>
      <c r="X14" s="54">
        <v>50000</v>
      </c>
      <c r="Y14" s="54"/>
    </row>
    <row r="15" spans="1:33" x14ac:dyDescent="0.25">
      <c r="A15" s="91" t="s">
        <v>69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3"/>
    </row>
    <row r="16" spans="1:33" ht="45" x14ac:dyDescent="0.25">
      <c r="A16" s="17" t="s">
        <v>42</v>
      </c>
      <c r="B16" s="32" t="s">
        <v>70</v>
      </c>
      <c r="C16" s="15"/>
      <c r="D16" s="3"/>
      <c r="E16" s="3"/>
      <c r="F16" s="5"/>
      <c r="G16" s="5"/>
      <c r="H16" s="23"/>
      <c r="I16" s="23"/>
      <c r="J16" s="24"/>
      <c r="K16" s="24"/>
      <c r="L16" s="25"/>
      <c r="M16" s="25"/>
      <c r="N16" s="3">
        <v>0</v>
      </c>
      <c r="O16" s="3">
        <v>0</v>
      </c>
      <c r="P16" s="5">
        <v>0</v>
      </c>
      <c r="Q16" s="5"/>
      <c r="R16" s="28">
        <v>0</v>
      </c>
      <c r="S16" s="23">
        <v>0</v>
      </c>
      <c r="T16" s="99">
        <v>0</v>
      </c>
      <c r="U16" s="99">
        <v>0</v>
      </c>
      <c r="V16" s="54">
        <v>0</v>
      </c>
      <c r="W16" s="54"/>
      <c r="X16" s="54">
        <v>0</v>
      </c>
      <c r="Y16" s="54"/>
    </row>
    <row r="17" spans="1:26" ht="45" x14ac:dyDescent="0.25">
      <c r="A17" s="17" t="s">
        <v>43</v>
      </c>
      <c r="B17" s="32" t="s">
        <v>71</v>
      </c>
      <c r="C17" s="15"/>
      <c r="D17" s="3"/>
      <c r="E17" s="3"/>
      <c r="F17" s="5"/>
      <c r="G17" s="5"/>
      <c r="H17" s="23"/>
      <c r="I17" s="23"/>
      <c r="J17" s="24"/>
      <c r="K17" s="24"/>
      <c r="L17" s="25"/>
      <c r="M17" s="25"/>
      <c r="N17" s="3">
        <v>0</v>
      </c>
      <c r="O17" s="3">
        <v>0</v>
      </c>
      <c r="P17" s="5">
        <v>0</v>
      </c>
      <c r="Q17" s="5"/>
      <c r="R17" s="28">
        <v>0</v>
      </c>
      <c r="S17" s="23">
        <v>0</v>
      </c>
      <c r="T17" s="99">
        <v>0</v>
      </c>
      <c r="U17" s="99">
        <v>0</v>
      </c>
      <c r="V17" s="54">
        <v>0</v>
      </c>
      <c r="W17" s="54"/>
      <c r="X17" s="54">
        <v>0</v>
      </c>
      <c r="Y17" s="54"/>
    </row>
    <row r="18" spans="1:26" ht="45" x14ac:dyDescent="0.25">
      <c r="A18" s="17" t="s">
        <v>44</v>
      </c>
      <c r="B18" s="32" t="s">
        <v>72</v>
      </c>
      <c r="C18" s="15"/>
      <c r="D18" s="3"/>
      <c r="E18" s="3"/>
      <c r="F18" s="5"/>
      <c r="G18" s="5"/>
      <c r="H18" s="23"/>
      <c r="I18" s="23"/>
      <c r="J18" s="24"/>
      <c r="K18" s="24"/>
      <c r="L18" s="25"/>
      <c r="M18" s="25"/>
      <c r="N18" s="3">
        <v>0</v>
      </c>
      <c r="O18" s="3">
        <v>0</v>
      </c>
      <c r="P18" s="5">
        <v>0</v>
      </c>
      <c r="Q18" s="5"/>
      <c r="R18" s="28">
        <v>0</v>
      </c>
      <c r="S18" s="23">
        <v>0</v>
      </c>
      <c r="T18" s="99">
        <v>0</v>
      </c>
      <c r="U18" s="99">
        <v>0</v>
      </c>
      <c r="V18" s="54">
        <v>0</v>
      </c>
      <c r="W18" s="54"/>
      <c r="X18" s="54">
        <v>0</v>
      </c>
      <c r="Y18" s="54"/>
    </row>
    <row r="19" spans="1:26" ht="31.5" x14ac:dyDescent="0.25">
      <c r="A19" s="31" t="s">
        <v>74</v>
      </c>
      <c r="B19" s="33" t="s">
        <v>73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">
        <v>0</v>
      </c>
      <c r="O19" s="3">
        <v>0</v>
      </c>
      <c r="P19" s="5">
        <v>0</v>
      </c>
      <c r="Q19" s="5"/>
      <c r="R19" s="28">
        <v>0</v>
      </c>
      <c r="S19" s="23">
        <v>0</v>
      </c>
      <c r="T19" s="99">
        <v>0</v>
      </c>
      <c r="U19" s="99">
        <v>0</v>
      </c>
      <c r="V19" s="54">
        <v>0</v>
      </c>
      <c r="W19" s="54"/>
      <c r="X19" s="54">
        <v>0</v>
      </c>
      <c r="Y19" s="54"/>
    </row>
    <row r="20" spans="1:26" x14ac:dyDescent="0.25">
      <c r="A20" s="76" t="s">
        <v>38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</row>
    <row r="21" spans="1:26" ht="63" x14ac:dyDescent="0.25">
      <c r="A21" s="31" t="s">
        <v>49</v>
      </c>
      <c r="B21" s="33" t="s">
        <v>75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">
        <v>7631891.8700000001</v>
      </c>
      <c r="O21" s="3">
        <f>O22+O28</f>
        <v>6475960.54</v>
      </c>
      <c r="P21" s="5">
        <v>2145000</v>
      </c>
      <c r="Q21" s="5"/>
      <c r="R21" s="28">
        <v>8445000</v>
      </c>
      <c r="S21" s="23">
        <v>8429578.1199999992</v>
      </c>
      <c r="T21" s="99">
        <v>13441900</v>
      </c>
      <c r="U21" s="99">
        <v>13152244.51</v>
      </c>
      <c r="V21" s="54">
        <v>115000</v>
      </c>
      <c r="W21" s="54"/>
      <c r="X21" s="54">
        <v>115000</v>
      </c>
      <c r="Y21" s="54"/>
      <c r="Z21">
        <f>O21*100%/N21</f>
        <v>0.84853934650937346</v>
      </c>
    </row>
    <row r="22" spans="1:26" ht="47.25" x14ac:dyDescent="0.25">
      <c r="A22" s="31" t="s">
        <v>88</v>
      </c>
      <c r="B22" s="33" t="s">
        <v>76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">
        <v>7170406.8700000001</v>
      </c>
      <c r="O22" s="3">
        <f>N22-1155931.33</f>
        <v>6014475.54</v>
      </c>
      <c r="P22" s="5">
        <v>1350000</v>
      </c>
      <c r="Q22" s="5"/>
      <c r="R22" s="28">
        <v>7195000</v>
      </c>
      <c r="S22" s="23">
        <v>7179578.1200000001</v>
      </c>
      <c r="T22" s="99">
        <v>8258200</v>
      </c>
      <c r="U22" s="99">
        <v>8242277.8499999996</v>
      </c>
      <c r="V22" s="54">
        <v>115000</v>
      </c>
      <c r="W22" s="54"/>
      <c r="X22" s="54">
        <v>115000</v>
      </c>
      <c r="Y22" s="54"/>
    </row>
    <row r="23" spans="1:26" x14ac:dyDescent="0.25">
      <c r="A23" s="29"/>
      <c r="B23" s="77" t="s">
        <v>77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</row>
    <row r="24" spans="1:26" ht="94.5" x14ac:dyDescent="0.25">
      <c r="A24" s="31" t="s">
        <v>89</v>
      </c>
      <c r="B24" s="33" t="s">
        <v>78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">
        <v>50000</v>
      </c>
      <c r="O24" s="3">
        <v>50000</v>
      </c>
      <c r="P24" s="5">
        <v>50000</v>
      </c>
      <c r="Q24" s="5"/>
      <c r="R24" s="28">
        <v>50000</v>
      </c>
      <c r="S24" s="23">
        <v>50000</v>
      </c>
      <c r="T24" s="99">
        <v>270000</v>
      </c>
      <c r="U24" s="99">
        <v>270000</v>
      </c>
      <c r="V24" s="54">
        <v>50000</v>
      </c>
      <c r="W24" s="54"/>
      <c r="X24" s="54">
        <v>50000</v>
      </c>
      <c r="Y24" s="54"/>
    </row>
    <row r="25" spans="1:26" ht="157.5" x14ac:dyDescent="0.25">
      <c r="A25" s="31" t="s">
        <v>90</v>
      </c>
      <c r="B25" s="33" t="s">
        <v>79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">
        <v>25000</v>
      </c>
      <c r="O25" s="3">
        <v>25000</v>
      </c>
      <c r="P25" s="5">
        <v>275000</v>
      </c>
      <c r="Q25" s="5"/>
      <c r="R25" s="28">
        <v>12000</v>
      </c>
      <c r="S25" s="23">
        <v>120000</v>
      </c>
      <c r="T25" s="99">
        <v>400000</v>
      </c>
      <c r="U25" s="99">
        <v>400000</v>
      </c>
      <c r="V25" s="54">
        <v>65000</v>
      </c>
      <c r="W25" s="54"/>
      <c r="X25" s="54">
        <v>65000</v>
      </c>
      <c r="Y25" s="54"/>
    </row>
    <row r="26" spans="1:26" ht="173.25" x14ac:dyDescent="0.25">
      <c r="A26" s="61"/>
      <c r="B26" s="33" t="s">
        <v>104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"/>
      <c r="O26" s="3"/>
      <c r="P26" s="5"/>
      <c r="Q26" s="5"/>
      <c r="R26" s="28"/>
      <c r="S26" s="23"/>
      <c r="T26" s="99">
        <v>1100000</v>
      </c>
      <c r="U26" s="99">
        <v>1092277.8500000001</v>
      </c>
      <c r="V26" s="54"/>
      <c r="W26" s="54"/>
      <c r="X26" s="54"/>
      <c r="Y26" s="54"/>
    </row>
    <row r="27" spans="1:26" ht="236.25" x14ac:dyDescent="0.25">
      <c r="A27" s="31" t="s">
        <v>91</v>
      </c>
      <c r="B27" s="33" t="s">
        <v>80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">
        <v>6734406.8700000001</v>
      </c>
      <c r="O27" s="3">
        <v>5567740.79</v>
      </c>
      <c r="P27" s="5">
        <v>1025000</v>
      </c>
      <c r="Q27" s="5"/>
      <c r="R27" s="28">
        <v>7025000</v>
      </c>
      <c r="S27" s="23">
        <v>7009578.1200000001</v>
      </c>
      <c r="T27" s="100">
        <v>6488200</v>
      </c>
      <c r="U27" s="100">
        <v>6480000</v>
      </c>
      <c r="V27" s="54">
        <v>0</v>
      </c>
      <c r="W27" s="54"/>
      <c r="X27" s="54">
        <v>0</v>
      </c>
      <c r="Y27" s="54"/>
    </row>
    <row r="28" spans="1:26" ht="78.75" x14ac:dyDescent="0.25">
      <c r="A28" s="31" t="s">
        <v>92</v>
      </c>
      <c r="B28" s="33" t="s">
        <v>81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">
        <v>461485</v>
      </c>
      <c r="O28" s="3">
        <v>461485</v>
      </c>
      <c r="P28" s="5">
        <v>795000</v>
      </c>
      <c r="Q28" s="5"/>
      <c r="R28" s="28">
        <v>1250000</v>
      </c>
      <c r="S28" s="23">
        <v>1250000</v>
      </c>
      <c r="T28" s="99">
        <v>5183700</v>
      </c>
      <c r="U28" s="99">
        <v>4909966.66</v>
      </c>
      <c r="V28" s="54">
        <v>0</v>
      </c>
      <c r="W28" s="54"/>
      <c r="X28" s="54">
        <v>0</v>
      </c>
      <c r="Y28" s="54"/>
    </row>
    <row r="29" spans="1:26" x14ac:dyDescent="0.25">
      <c r="A29" s="78" t="s">
        <v>39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</row>
    <row r="30" spans="1:26" ht="94.5" x14ac:dyDescent="0.25">
      <c r="A30" s="31" t="s">
        <v>51</v>
      </c>
      <c r="B30" s="33" t="s">
        <v>82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">
        <v>200000</v>
      </c>
      <c r="O30" s="3">
        <f>O31+O32+O33</f>
        <v>199998</v>
      </c>
      <c r="P30" s="5">
        <v>300000</v>
      </c>
      <c r="Q30" s="5"/>
      <c r="R30" s="28">
        <v>2040677</v>
      </c>
      <c r="S30" s="23">
        <v>1040677</v>
      </c>
      <c r="T30" s="99">
        <v>36872025.899999999</v>
      </c>
      <c r="U30" s="99">
        <v>34701662.840000004</v>
      </c>
      <c r="V30" s="54">
        <v>0</v>
      </c>
      <c r="W30" s="54"/>
      <c r="X30" s="54">
        <v>0</v>
      </c>
      <c r="Y30" s="54"/>
    </row>
    <row r="31" spans="1:26" ht="94.5" x14ac:dyDescent="0.25">
      <c r="A31" s="31" t="s">
        <v>52</v>
      </c>
      <c r="B31" s="33" t="s">
        <v>83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">
        <v>100000</v>
      </c>
      <c r="O31" s="3">
        <v>99999</v>
      </c>
      <c r="P31" s="5">
        <v>100000</v>
      </c>
      <c r="Q31" s="5"/>
      <c r="R31" s="28">
        <v>0</v>
      </c>
      <c r="S31" s="23">
        <v>0</v>
      </c>
      <c r="T31" s="99">
        <v>100000</v>
      </c>
      <c r="U31" s="99">
        <v>100000</v>
      </c>
      <c r="V31" s="54">
        <v>0</v>
      </c>
      <c r="W31" s="54"/>
      <c r="X31" s="54">
        <v>0</v>
      </c>
      <c r="Y31" s="54"/>
    </row>
    <row r="32" spans="1:26" ht="110.25" x14ac:dyDescent="0.25">
      <c r="A32" s="31" t="s">
        <v>53</v>
      </c>
      <c r="B32" s="33" t="s">
        <v>84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">
        <v>100000</v>
      </c>
      <c r="O32" s="3">
        <v>99999</v>
      </c>
      <c r="P32" s="5">
        <v>100000</v>
      </c>
      <c r="Q32" s="5"/>
      <c r="R32" s="28">
        <v>100000</v>
      </c>
      <c r="S32" s="23">
        <v>100000</v>
      </c>
      <c r="T32" s="99">
        <v>190385</v>
      </c>
      <c r="U32" s="99">
        <v>189676.88</v>
      </c>
      <c r="V32" s="54">
        <v>0</v>
      </c>
      <c r="W32" s="54"/>
      <c r="X32" s="54">
        <v>0</v>
      </c>
      <c r="Y32" s="54"/>
    </row>
    <row r="33" spans="1:25" ht="94.5" x14ac:dyDescent="0.25">
      <c r="A33" s="31" t="s">
        <v>93</v>
      </c>
      <c r="B33" s="33" t="s">
        <v>85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">
        <v>0</v>
      </c>
      <c r="O33" s="3">
        <v>0</v>
      </c>
      <c r="P33" s="5">
        <v>100000</v>
      </c>
      <c r="Q33" s="5"/>
      <c r="R33" s="28">
        <v>1940677</v>
      </c>
      <c r="S33" s="23">
        <v>940677</v>
      </c>
      <c r="T33" s="99">
        <v>0</v>
      </c>
      <c r="U33" s="99">
        <v>0</v>
      </c>
      <c r="V33" s="54">
        <v>0</v>
      </c>
      <c r="W33" s="54"/>
      <c r="X33" s="54">
        <v>0</v>
      </c>
      <c r="Y33" s="54"/>
    </row>
    <row r="34" spans="1:25" ht="120.75" thickBot="1" x14ac:dyDescent="0.3">
      <c r="A34" s="19" t="s">
        <v>108</v>
      </c>
      <c r="B34" s="65" t="s">
        <v>105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8"/>
      <c r="S34" s="67"/>
      <c r="T34" s="100">
        <v>4770509.96</v>
      </c>
      <c r="U34" s="100">
        <v>4770509.96</v>
      </c>
      <c r="V34" s="52"/>
      <c r="W34" s="52"/>
      <c r="X34" s="52"/>
      <c r="Y34" s="52"/>
    </row>
    <row r="35" spans="1:25" ht="105.75" thickBot="1" x14ac:dyDescent="0.3">
      <c r="A35" s="19" t="s">
        <v>109</v>
      </c>
      <c r="B35" s="66" t="s">
        <v>106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8"/>
      <c r="S35" s="67"/>
      <c r="T35" s="100">
        <v>0</v>
      </c>
      <c r="U35" s="100">
        <v>0</v>
      </c>
      <c r="V35" s="52"/>
      <c r="W35" s="52"/>
      <c r="X35" s="52"/>
      <c r="Y35" s="52"/>
    </row>
    <row r="36" spans="1:25" ht="90.75" thickBot="1" x14ac:dyDescent="0.3">
      <c r="A36" s="19" t="s">
        <v>110</v>
      </c>
      <c r="B36" s="66" t="s">
        <v>107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8"/>
      <c r="S36" s="67"/>
      <c r="T36" s="101">
        <v>31811130.969999999</v>
      </c>
      <c r="U36" s="101">
        <v>29641476</v>
      </c>
      <c r="V36" s="52"/>
      <c r="W36" s="52"/>
      <c r="X36" s="52"/>
      <c r="Y36" s="52"/>
    </row>
  </sheetData>
  <mergeCells count="11">
    <mergeCell ref="A20:Y20"/>
    <mergeCell ref="B23:Y23"/>
    <mergeCell ref="A29:Y29"/>
    <mergeCell ref="AA1:AE4"/>
    <mergeCell ref="A1:A5"/>
    <mergeCell ref="B1:B5"/>
    <mergeCell ref="C1:C5"/>
    <mergeCell ref="A7:M7"/>
    <mergeCell ref="D1:Y4"/>
    <mergeCell ref="A9:Y9"/>
    <mergeCell ref="A15:Y15"/>
  </mergeCells>
  <pageMargins left="0.7" right="0.7" top="0.75" bottom="0.75" header="0.3" footer="0.3"/>
  <pageSetup paperSize="9" scale="2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2020-02-10T06:06:46Z</cp:lastPrinted>
  <dcterms:created xsi:type="dcterms:W3CDTF">2019-01-15T02:00:14Z</dcterms:created>
  <dcterms:modified xsi:type="dcterms:W3CDTF">2023-04-03T07:22:53Z</dcterms:modified>
</cp:coreProperties>
</file>