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 activeTab="1"/>
  </bookViews>
  <sheets>
    <sheet name="Целевые" sheetId="1" r:id="rId1"/>
    <sheet name="финансовые" sheetId="4" r:id="rId2"/>
    <sheet name="Лист2" sheetId="2" r:id="rId3"/>
    <sheet name="Лист3" sheetId="3" r:id="rId4"/>
  </sheets>
  <calcPr calcId="152511"/>
</workbook>
</file>

<file path=xl/calcChain.xml><?xml version="1.0" encoding="utf-8"?>
<calcChain xmlns="http://schemas.openxmlformats.org/spreadsheetml/2006/main">
  <c r="S9" i="4" l="1"/>
  <c r="T39" i="1" l="1"/>
  <c r="W39" i="1" s="1"/>
  <c r="V39" i="1"/>
  <c r="U39" i="1"/>
  <c r="U38" i="1"/>
  <c r="T38" i="1"/>
  <c r="S7" i="1"/>
  <c r="W41" i="4"/>
  <c r="W66" i="4"/>
  <c r="W83" i="4"/>
  <c r="W95" i="4"/>
  <c r="W104" i="4"/>
  <c r="W113" i="4"/>
  <c r="W114" i="4"/>
  <c r="W123" i="4"/>
  <c r="W132" i="4"/>
  <c r="W148" i="4"/>
  <c r="T10" i="4"/>
  <c r="T11" i="4"/>
  <c r="T12" i="4"/>
  <c r="T13" i="4"/>
  <c r="T14" i="4"/>
  <c r="T15" i="4"/>
  <c r="T16" i="4"/>
  <c r="W16" i="4" s="1"/>
  <c r="T17" i="4"/>
  <c r="W17" i="4" s="1"/>
  <c r="T18" i="4"/>
  <c r="T19" i="4"/>
  <c r="T20" i="4"/>
  <c r="W20" i="4" s="1"/>
  <c r="T21" i="4"/>
  <c r="W21" i="4" s="1"/>
  <c r="T23" i="4"/>
  <c r="T24" i="4"/>
  <c r="T25" i="4"/>
  <c r="T26" i="4"/>
  <c r="T27" i="4"/>
  <c r="T28" i="4"/>
  <c r="T29" i="4"/>
  <c r="T30" i="4"/>
  <c r="T31" i="4"/>
  <c r="T32" i="4"/>
  <c r="T33" i="4"/>
  <c r="T34" i="4"/>
  <c r="T35" i="4"/>
  <c r="T36" i="4"/>
  <c r="T37" i="4"/>
  <c r="T38" i="4"/>
  <c r="T39" i="4"/>
  <c r="T40" i="4"/>
  <c r="T42" i="4"/>
  <c r="T43" i="4"/>
  <c r="T44" i="4"/>
  <c r="T45" i="4"/>
  <c r="T46" i="4"/>
  <c r="T47" i="4"/>
  <c r="T48" i="4"/>
  <c r="T49" i="4"/>
  <c r="T50" i="4"/>
  <c r="T51" i="4"/>
  <c r="T52" i="4"/>
  <c r="T53" i="4"/>
  <c r="T54" i="4"/>
  <c r="T55" i="4"/>
  <c r="T56" i="4"/>
  <c r="T57" i="4"/>
  <c r="T58" i="4"/>
  <c r="T59" i="4"/>
  <c r="T60" i="4"/>
  <c r="T61" i="4"/>
  <c r="T62" i="4"/>
  <c r="T63" i="4"/>
  <c r="T64" i="4"/>
  <c r="T65" i="4"/>
  <c r="T67" i="4"/>
  <c r="T68" i="4"/>
  <c r="T69" i="4"/>
  <c r="T70" i="4"/>
  <c r="T71" i="4"/>
  <c r="T72" i="4"/>
  <c r="T73" i="4"/>
  <c r="T74" i="4"/>
  <c r="T75" i="4"/>
  <c r="T76" i="4"/>
  <c r="T77" i="4"/>
  <c r="T78" i="4"/>
  <c r="T79" i="4"/>
  <c r="T80" i="4"/>
  <c r="T81" i="4"/>
  <c r="T82" i="4"/>
  <c r="T84" i="4"/>
  <c r="T85" i="4"/>
  <c r="T86" i="4"/>
  <c r="T87" i="4"/>
  <c r="T88" i="4"/>
  <c r="T89" i="4"/>
  <c r="T90" i="4"/>
  <c r="T91" i="4"/>
  <c r="T92" i="4"/>
  <c r="T93" i="4"/>
  <c r="T94" i="4"/>
  <c r="T96" i="4"/>
  <c r="T97" i="4"/>
  <c r="T98" i="4"/>
  <c r="T99" i="4"/>
  <c r="T100" i="4"/>
  <c r="T101" i="4"/>
  <c r="T102" i="4"/>
  <c r="T103" i="4"/>
  <c r="T105" i="4"/>
  <c r="T106" i="4"/>
  <c r="T107" i="4"/>
  <c r="T108" i="4"/>
  <c r="T109" i="4"/>
  <c r="T110" i="4"/>
  <c r="T111" i="4"/>
  <c r="T112" i="4"/>
  <c r="T115" i="4"/>
  <c r="T116" i="4"/>
  <c r="T117" i="4"/>
  <c r="T118" i="4"/>
  <c r="T119" i="4"/>
  <c r="T120" i="4"/>
  <c r="T121" i="4"/>
  <c r="T122" i="4"/>
  <c r="T124" i="4"/>
  <c r="T125" i="4"/>
  <c r="T126" i="4"/>
  <c r="T127" i="4"/>
  <c r="T128" i="4"/>
  <c r="T129" i="4"/>
  <c r="T130" i="4"/>
  <c r="T131" i="4"/>
  <c r="T133" i="4"/>
  <c r="T134" i="4"/>
  <c r="T135" i="4"/>
  <c r="T136" i="4"/>
  <c r="T137" i="4"/>
  <c r="T138" i="4"/>
  <c r="T139" i="4"/>
  <c r="T140" i="4"/>
  <c r="T141" i="4"/>
  <c r="T142" i="4"/>
  <c r="T143" i="4"/>
  <c r="T144" i="4"/>
  <c r="T145" i="4"/>
  <c r="T146" i="4"/>
  <c r="T147" i="4"/>
  <c r="T149" i="4"/>
  <c r="T9" i="4"/>
  <c r="S10" i="4"/>
  <c r="S11" i="4"/>
  <c r="S12" i="4"/>
  <c r="S13" i="4"/>
  <c r="S14" i="4"/>
  <c r="S15" i="4"/>
  <c r="S16" i="4"/>
  <c r="S17" i="4"/>
  <c r="S18" i="4"/>
  <c r="S19" i="4"/>
  <c r="S20" i="4"/>
  <c r="S22" i="4"/>
  <c r="S23" i="4"/>
  <c r="S24" i="4"/>
  <c r="S25" i="4"/>
  <c r="S26" i="4"/>
  <c r="S27" i="4"/>
  <c r="S28" i="4"/>
  <c r="S29" i="4"/>
  <c r="S30" i="4"/>
  <c r="S31" i="4"/>
  <c r="S32" i="4"/>
  <c r="S33" i="4"/>
  <c r="S34" i="4"/>
  <c r="S35" i="4"/>
  <c r="S36" i="4"/>
  <c r="S37" i="4"/>
  <c r="S38" i="4"/>
  <c r="S39" i="4"/>
  <c r="S40" i="4"/>
  <c r="S42" i="4"/>
  <c r="S43" i="4"/>
  <c r="S44" i="4"/>
  <c r="S45" i="4"/>
  <c r="S46" i="4"/>
  <c r="S47" i="4"/>
  <c r="S48" i="4"/>
  <c r="S49" i="4"/>
  <c r="S50" i="4"/>
  <c r="S51" i="4"/>
  <c r="S52" i="4"/>
  <c r="S53" i="4"/>
  <c r="S54" i="4"/>
  <c r="S55" i="4"/>
  <c r="S56" i="4"/>
  <c r="S57" i="4"/>
  <c r="S58" i="4"/>
  <c r="S59" i="4"/>
  <c r="S60" i="4"/>
  <c r="S61" i="4"/>
  <c r="S62" i="4"/>
  <c r="S63" i="4"/>
  <c r="S64" i="4"/>
  <c r="S65" i="4"/>
  <c r="S67" i="4"/>
  <c r="S68" i="4"/>
  <c r="S69" i="4"/>
  <c r="S70" i="4"/>
  <c r="S71" i="4"/>
  <c r="S72" i="4"/>
  <c r="S73" i="4"/>
  <c r="S74" i="4"/>
  <c r="S75" i="4"/>
  <c r="S76" i="4"/>
  <c r="S77" i="4"/>
  <c r="S78" i="4"/>
  <c r="S79" i="4"/>
  <c r="S80" i="4"/>
  <c r="S81" i="4"/>
  <c r="S82" i="4"/>
  <c r="S84" i="4"/>
  <c r="S85" i="4"/>
  <c r="S86" i="4"/>
  <c r="S87" i="4"/>
  <c r="S88" i="4"/>
  <c r="S89" i="4"/>
  <c r="S90" i="4"/>
  <c r="S91" i="4"/>
  <c r="S92" i="4"/>
  <c r="S93" i="4"/>
  <c r="S94" i="4"/>
  <c r="S96" i="4"/>
  <c r="S97" i="4"/>
  <c r="S98" i="4"/>
  <c r="S99" i="4"/>
  <c r="S100" i="4"/>
  <c r="S101" i="4"/>
  <c r="S102" i="4"/>
  <c r="S103" i="4"/>
  <c r="S105" i="4"/>
  <c r="S106" i="4"/>
  <c r="S107" i="4"/>
  <c r="S108" i="4"/>
  <c r="S109" i="4"/>
  <c r="S110" i="4"/>
  <c r="S111" i="4"/>
  <c r="S112" i="4"/>
  <c r="S115" i="4"/>
  <c r="S116" i="4"/>
  <c r="S117" i="4"/>
  <c r="S118" i="4"/>
  <c r="S119" i="4"/>
  <c r="S120" i="4"/>
  <c r="S121" i="4"/>
  <c r="S122" i="4"/>
  <c r="S124" i="4"/>
  <c r="S125" i="4"/>
  <c r="S126" i="4"/>
  <c r="S127" i="4"/>
  <c r="S128" i="4"/>
  <c r="S129" i="4"/>
  <c r="S130" i="4"/>
  <c r="S131" i="4"/>
  <c r="S133" i="4"/>
  <c r="S134" i="4"/>
  <c r="S135" i="4"/>
  <c r="S136" i="4"/>
  <c r="S137" i="4"/>
  <c r="S138" i="4"/>
  <c r="S139" i="4"/>
  <c r="S140" i="4"/>
  <c r="S141" i="4"/>
  <c r="S142" i="4"/>
  <c r="S143" i="4"/>
  <c r="S144" i="4"/>
  <c r="S145" i="4"/>
  <c r="S146" i="4"/>
  <c r="S147" i="4"/>
  <c r="S149" i="4"/>
  <c r="R9" i="4"/>
  <c r="W18" i="4" l="1"/>
  <c r="W19" i="4"/>
  <c r="T28" i="1"/>
  <c r="V28" i="1"/>
  <c r="U28" i="1"/>
  <c r="S28" i="1"/>
  <c r="R31" i="1"/>
  <c r="S31" i="1"/>
  <c r="T31" i="1"/>
  <c r="W31" i="1" s="1"/>
  <c r="U31" i="1"/>
  <c r="V31" i="1"/>
  <c r="V32" i="1"/>
  <c r="U32" i="1"/>
  <c r="T32" i="1"/>
  <c r="T34" i="1"/>
  <c r="U34" i="1"/>
  <c r="V34" i="1"/>
  <c r="O21" i="1"/>
  <c r="N21" i="1"/>
  <c r="P21" i="1" s="1"/>
  <c r="O20" i="1"/>
  <c r="N20" i="1"/>
  <c r="P20" i="1" s="1"/>
  <c r="O19" i="1"/>
  <c r="N19" i="1"/>
  <c r="O18" i="1"/>
  <c r="N18" i="1"/>
  <c r="P18" i="1" s="1"/>
  <c r="O17" i="1"/>
  <c r="N17" i="1"/>
  <c r="O16" i="1"/>
  <c r="N16" i="1"/>
  <c r="O15" i="1"/>
  <c r="N15" i="1"/>
  <c r="P15" i="1" s="1"/>
  <c r="O14" i="1"/>
  <c r="N14" i="1"/>
  <c r="P14" i="1" s="1"/>
  <c r="O13" i="1"/>
  <c r="N13" i="1"/>
  <c r="R28" i="1"/>
  <c r="T35" i="1"/>
  <c r="W35" i="1" s="1"/>
  <c r="U35" i="1"/>
  <c r="V35" i="1"/>
  <c r="T36" i="1"/>
  <c r="U36" i="1"/>
  <c r="V36" i="1"/>
  <c r="V38" i="1"/>
  <c r="W38" i="1" s="1"/>
  <c r="R58" i="1"/>
  <c r="S58" i="1"/>
  <c r="T58" i="1"/>
  <c r="U58" i="1"/>
  <c r="V58" i="1"/>
  <c r="T48" i="1"/>
  <c r="W48" i="1" s="1"/>
  <c r="U48" i="1"/>
  <c r="V48" i="1"/>
  <c r="T13" i="1"/>
  <c r="U13" i="1"/>
  <c r="V13" i="1"/>
  <c r="R14" i="1"/>
  <c r="S14" i="1"/>
  <c r="T14" i="1"/>
  <c r="W14" i="1" s="1"/>
  <c r="U14" i="1"/>
  <c r="V14" i="1"/>
  <c r="R15" i="1"/>
  <c r="S15" i="1"/>
  <c r="T15" i="1"/>
  <c r="U15" i="1"/>
  <c r="V15" i="1"/>
  <c r="R16" i="1"/>
  <c r="S16" i="1"/>
  <c r="T16" i="1"/>
  <c r="U16" i="1"/>
  <c r="V16" i="1"/>
  <c r="R17" i="1"/>
  <c r="S17" i="1"/>
  <c r="T17" i="1"/>
  <c r="U17" i="1"/>
  <c r="V17" i="1"/>
  <c r="R18" i="1"/>
  <c r="S18" i="1"/>
  <c r="T18" i="1"/>
  <c r="W18" i="1" s="1"/>
  <c r="U18" i="1"/>
  <c r="V18" i="1"/>
  <c r="R19" i="1"/>
  <c r="S19" i="1"/>
  <c r="T19" i="1"/>
  <c r="U19" i="1"/>
  <c r="V19" i="1"/>
  <c r="R20" i="1"/>
  <c r="S20" i="1"/>
  <c r="T20" i="1"/>
  <c r="U20" i="1"/>
  <c r="V20" i="1"/>
  <c r="R21" i="1"/>
  <c r="S21" i="1"/>
  <c r="T21" i="1"/>
  <c r="U21" i="1"/>
  <c r="V21" i="1"/>
  <c r="U22" i="4"/>
  <c r="U149" i="4"/>
  <c r="U133" i="4"/>
  <c r="U124" i="4"/>
  <c r="U115" i="4"/>
  <c r="U105" i="4"/>
  <c r="U96" i="4"/>
  <c r="U84" i="4"/>
  <c r="U67" i="4"/>
  <c r="U42" i="4"/>
  <c r="U10" i="4"/>
  <c r="U11" i="4"/>
  <c r="U12" i="4"/>
  <c r="U13" i="4"/>
  <c r="U14" i="4"/>
  <c r="U15" i="4"/>
  <c r="U23" i="4"/>
  <c r="U24" i="4"/>
  <c r="U25" i="4"/>
  <c r="U26" i="4"/>
  <c r="U27" i="4"/>
  <c r="U28" i="4"/>
  <c r="U29" i="4"/>
  <c r="U30" i="4"/>
  <c r="U31" i="4"/>
  <c r="U32" i="4"/>
  <c r="U33" i="4"/>
  <c r="U34" i="4"/>
  <c r="U35" i="4"/>
  <c r="U36" i="4"/>
  <c r="U37" i="4"/>
  <c r="U38" i="4"/>
  <c r="U39" i="4"/>
  <c r="U40" i="4"/>
  <c r="U43" i="4"/>
  <c r="U44" i="4"/>
  <c r="U45" i="4"/>
  <c r="U46" i="4"/>
  <c r="U47" i="4"/>
  <c r="U48" i="4"/>
  <c r="U49" i="4"/>
  <c r="U50" i="4"/>
  <c r="U51" i="4"/>
  <c r="U52" i="4"/>
  <c r="U53" i="4"/>
  <c r="U54" i="4"/>
  <c r="U55" i="4"/>
  <c r="U56" i="4"/>
  <c r="U57" i="4"/>
  <c r="U58" i="4"/>
  <c r="U59" i="4"/>
  <c r="U60" i="4"/>
  <c r="U61" i="4"/>
  <c r="U62" i="4"/>
  <c r="U63" i="4"/>
  <c r="U64" i="4"/>
  <c r="U65" i="4"/>
  <c r="U68" i="4"/>
  <c r="U69" i="4"/>
  <c r="U70" i="4"/>
  <c r="U71" i="4"/>
  <c r="U72" i="4"/>
  <c r="U73" i="4"/>
  <c r="U74" i="4"/>
  <c r="U75" i="4"/>
  <c r="U76" i="4"/>
  <c r="U77" i="4"/>
  <c r="U78" i="4"/>
  <c r="U79" i="4"/>
  <c r="U80" i="4"/>
  <c r="U81" i="4"/>
  <c r="U82" i="4"/>
  <c r="U85" i="4"/>
  <c r="U86" i="4"/>
  <c r="U87" i="4"/>
  <c r="U88" i="4"/>
  <c r="U89" i="4"/>
  <c r="U90" i="4"/>
  <c r="U91" i="4"/>
  <c r="U92" i="4"/>
  <c r="U93" i="4"/>
  <c r="U94" i="4"/>
  <c r="U97" i="4"/>
  <c r="U98" i="4"/>
  <c r="U99" i="4"/>
  <c r="U100" i="4"/>
  <c r="U101" i="4"/>
  <c r="U102" i="4"/>
  <c r="U103" i="4"/>
  <c r="U106" i="4"/>
  <c r="U107" i="4"/>
  <c r="U108" i="4"/>
  <c r="U109" i="4"/>
  <c r="U110" i="4"/>
  <c r="U111" i="4"/>
  <c r="U112" i="4"/>
  <c r="U116" i="4"/>
  <c r="U117" i="4"/>
  <c r="U118" i="4"/>
  <c r="U119" i="4"/>
  <c r="U120" i="4"/>
  <c r="U121" i="4"/>
  <c r="U122" i="4"/>
  <c r="U125" i="4"/>
  <c r="U126" i="4"/>
  <c r="U127" i="4"/>
  <c r="U128" i="4"/>
  <c r="U129" i="4"/>
  <c r="U130" i="4"/>
  <c r="U131" i="4"/>
  <c r="U134" i="4"/>
  <c r="U135" i="4"/>
  <c r="U136" i="4"/>
  <c r="U137" i="4"/>
  <c r="U138" i="4"/>
  <c r="U139" i="4"/>
  <c r="U140" i="4"/>
  <c r="U141" i="4"/>
  <c r="U142" i="4"/>
  <c r="U143" i="4"/>
  <c r="U144" i="4"/>
  <c r="U145" i="4"/>
  <c r="U146" i="4"/>
  <c r="U147" i="4"/>
  <c r="U9" i="4"/>
  <c r="W20" i="1" l="1"/>
  <c r="W16" i="1"/>
  <c r="W34" i="1"/>
  <c r="W28" i="1"/>
  <c r="W19" i="1"/>
  <c r="W15" i="1"/>
  <c r="W32" i="1"/>
  <c r="W21" i="1"/>
  <c r="W17" i="1"/>
  <c r="W13" i="1"/>
  <c r="W58" i="1"/>
  <c r="W36" i="1"/>
  <c r="P19" i="1"/>
  <c r="P17" i="1"/>
  <c r="P16" i="1"/>
  <c r="P13" i="1"/>
  <c r="R10" i="4"/>
  <c r="V10" i="4"/>
  <c r="W10" i="4" s="1"/>
  <c r="R11" i="4"/>
  <c r="V11" i="4"/>
  <c r="W11" i="4" s="1"/>
  <c r="R12" i="4"/>
  <c r="V12" i="4"/>
  <c r="W12" i="4" s="1"/>
  <c r="R13" i="4"/>
  <c r="V13" i="4"/>
  <c r="W13" i="4" s="1"/>
  <c r="R14" i="4"/>
  <c r="V14" i="4"/>
  <c r="W14" i="4" s="1"/>
  <c r="R15" i="4"/>
  <c r="V15" i="4"/>
  <c r="W15" i="4" s="1"/>
  <c r="R22" i="4"/>
  <c r="V22" i="4"/>
  <c r="W22" i="4" s="1"/>
  <c r="R23" i="4"/>
  <c r="V23" i="4"/>
  <c r="W23" i="4" s="1"/>
  <c r="R24" i="4"/>
  <c r="V24" i="4"/>
  <c r="W24" i="4" s="1"/>
  <c r="R25" i="4"/>
  <c r="V25" i="4"/>
  <c r="W25" i="4" s="1"/>
  <c r="R26" i="4"/>
  <c r="V26" i="4"/>
  <c r="W26" i="4" s="1"/>
  <c r="R27" i="4"/>
  <c r="V27" i="4"/>
  <c r="W27" i="4" s="1"/>
  <c r="R28" i="4"/>
  <c r="V28" i="4"/>
  <c r="W28" i="4" s="1"/>
  <c r="R29" i="4"/>
  <c r="V29" i="4"/>
  <c r="W29" i="4" s="1"/>
  <c r="R30" i="4"/>
  <c r="V30" i="4"/>
  <c r="W30" i="4" s="1"/>
  <c r="R31" i="4"/>
  <c r="V31" i="4"/>
  <c r="W31" i="4" s="1"/>
  <c r="R32" i="4"/>
  <c r="V32" i="4"/>
  <c r="W32" i="4" s="1"/>
  <c r="R33" i="4"/>
  <c r="V33" i="4"/>
  <c r="W33" i="4" s="1"/>
  <c r="R34" i="4"/>
  <c r="V34" i="4"/>
  <c r="W34" i="4" s="1"/>
  <c r="R35" i="4"/>
  <c r="V35" i="4"/>
  <c r="W35" i="4" s="1"/>
  <c r="R36" i="4"/>
  <c r="W36" i="4" s="1"/>
  <c r="V36" i="4"/>
  <c r="R37" i="4"/>
  <c r="V37" i="4"/>
  <c r="W37" i="4" s="1"/>
  <c r="R38" i="4"/>
  <c r="V38" i="4"/>
  <c r="W38" i="4" s="1"/>
  <c r="R39" i="4"/>
  <c r="V39" i="4"/>
  <c r="W39" i="4" s="1"/>
  <c r="R40" i="4"/>
  <c r="V40" i="4"/>
  <c r="W40" i="4" s="1"/>
  <c r="R42" i="4"/>
  <c r="V42" i="4"/>
  <c r="W42" i="4" s="1"/>
  <c r="R43" i="4"/>
  <c r="V43" i="4"/>
  <c r="W43" i="4" s="1"/>
  <c r="R44" i="4"/>
  <c r="V44" i="4"/>
  <c r="W44" i="4" s="1"/>
  <c r="R45" i="4"/>
  <c r="V45" i="4"/>
  <c r="W45" i="4" s="1"/>
  <c r="R46" i="4"/>
  <c r="V46" i="4"/>
  <c r="W46" i="4" s="1"/>
  <c r="R47" i="4"/>
  <c r="V47" i="4"/>
  <c r="W47" i="4" s="1"/>
  <c r="R48" i="4"/>
  <c r="V48" i="4"/>
  <c r="W48" i="4" s="1"/>
  <c r="R49" i="4"/>
  <c r="W49" i="4" s="1"/>
  <c r="V49" i="4"/>
  <c r="R50" i="4"/>
  <c r="V50" i="4"/>
  <c r="W50" i="4" s="1"/>
  <c r="R51" i="4"/>
  <c r="V51" i="4"/>
  <c r="W51" i="4" s="1"/>
  <c r="R52" i="4"/>
  <c r="V52" i="4"/>
  <c r="W52" i="4" s="1"/>
  <c r="R53" i="4"/>
  <c r="V53" i="4"/>
  <c r="W53" i="4" s="1"/>
  <c r="R54" i="4"/>
  <c r="V54" i="4"/>
  <c r="W54" i="4" s="1"/>
  <c r="R55" i="4"/>
  <c r="W55" i="4" s="1"/>
  <c r="V55" i="4"/>
  <c r="R56" i="4"/>
  <c r="V56" i="4"/>
  <c r="W56" i="4" s="1"/>
  <c r="R57" i="4"/>
  <c r="V57" i="4"/>
  <c r="W57" i="4" s="1"/>
  <c r="R58" i="4"/>
  <c r="V58" i="4"/>
  <c r="W58" i="4" s="1"/>
  <c r="R59" i="4"/>
  <c r="V59" i="4"/>
  <c r="W59" i="4" s="1"/>
  <c r="R60" i="4"/>
  <c r="V60" i="4"/>
  <c r="W60" i="4" s="1"/>
  <c r="R61" i="4"/>
  <c r="W61" i="4" s="1"/>
  <c r="V61" i="4"/>
  <c r="R62" i="4"/>
  <c r="V62" i="4"/>
  <c r="W62" i="4" s="1"/>
  <c r="R63" i="4"/>
  <c r="V63" i="4"/>
  <c r="W63" i="4" s="1"/>
  <c r="R64" i="4"/>
  <c r="V64" i="4"/>
  <c r="W64" i="4" s="1"/>
  <c r="R65" i="4"/>
  <c r="V65" i="4"/>
  <c r="W65" i="4" s="1"/>
  <c r="R67" i="4"/>
  <c r="V67" i="4"/>
  <c r="W67" i="4" s="1"/>
  <c r="R68" i="4"/>
  <c r="V68" i="4"/>
  <c r="W68" i="4" s="1"/>
  <c r="R69" i="4"/>
  <c r="V69" i="4"/>
  <c r="W69" i="4" s="1"/>
  <c r="R70" i="4"/>
  <c r="V70" i="4"/>
  <c r="W70" i="4" s="1"/>
  <c r="R71" i="4"/>
  <c r="V71" i="4"/>
  <c r="W71" i="4" s="1"/>
  <c r="R72" i="4"/>
  <c r="V72" i="4"/>
  <c r="W72" i="4" s="1"/>
  <c r="R73" i="4"/>
  <c r="V73" i="4"/>
  <c r="W73" i="4" s="1"/>
  <c r="R74" i="4"/>
  <c r="V74" i="4"/>
  <c r="W74" i="4" s="1"/>
  <c r="R75" i="4"/>
  <c r="V75" i="4"/>
  <c r="W75" i="4" s="1"/>
  <c r="R76" i="4"/>
  <c r="V76" i="4"/>
  <c r="W76" i="4" s="1"/>
  <c r="R77" i="4"/>
  <c r="V77" i="4"/>
  <c r="W77" i="4" s="1"/>
  <c r="R78" i="4"/>
  <c r="V78" i="4"/>
  <c r="W78" i="4" s="1"/>
  <c r="R79" i="4"/>
  <c r="V79" i="4"/>
  <c r="W79" i="4" s="1"/>
  <c r="R80" i="4"/>
  <c r="V80" i="4"/>
  <c r="W80" i="4" s="1"/>
  <c r="R81" i="4"/>
  <c r="V81" i="4"/>
  <c r="W81" i="4" s="1"/>
  <c r="R82" i="4"/>
  <c r="V82" i="4"/>
  <c r="W82" i="4" s="1"/>
  <c r="R84" i="4"/>
  <c r="V84" i="4"/>
  <c r="W84" i="4" s="1"/>
  <c r="R85" i="4"/>
  <c r="V85" i="4"/>
  <c r="W85" i="4" s="1"/>
  <c r="R86" i="4"/>
  <c r="V86" i="4"/>
  <c r="W86" i="4" s="1"/>
  <c r="R87" i="4"/>
  <c r="V87" i="4"/>
  <c r="W87" i="4" s="1"/>
  <c r="R88" i="4"/>
  <c r="V88" i="4"/>
  <c r="W88" i="4" s="1"/>
  <c r="R89" i="4"/>
  <c r="V89" i="4"/>
  <c r="W89" i="4" s="1"/>
  <c r="R90" i="4"/>
  <c r="V90" i="4"/>
  <c r="W90" i="4" s="1"/>
  <c r="R91" i="4"/>
  <c r="V91" i="4"/>
  <c r="W91" i="4" s="1"/>
  <c r="R92" i="4"/>
  <c r="V92" i="4"/>
  <c r="W92" i="4" s="1"/>
  <c r="R93" i="4"/>
  <c r="V93" i="4"/>
  <c r="W93" i="4" s="1"/>
  <c r="R94" i="4"/>
  <c r="V94" i="4"/>
  <c r="W94" i="4" s="1"/>
  <c r="R96" i="4"/>
  <c r="V96" i="4"/>
  <c r="W96" i="4" s="1"/>
  <c r="R97" i="4"/>
  <c r="V97" i="4"/>
  <c r="W97" i="4" s="1"/>
  <c r="R98" i="4"/>
  <c r="V98" i="4"/>
  <c r="W98" i="4" s="1"/>
  <c r="R99" i="4"/>
  <c r="V99" i="4"/>
  <c r="W99" i="4" s="1"/>
  <c r="R100" i="4"/>
  <c r="V100" i="4"/>
  <c r="W100" i="4" s="1"/>
  <c r="R101" i="4"/>
  <c r="V101" i="4"/>
  <c r="W101" i="4" s="1"/>
  <c r="R102" i="4"/>
  <c r="W102" i="4" s="1"/>
  <c r="V102" i="4"/>
  <c r="R103" i="4"/>
  <c r="V103" i="4"/>
  <c r="W103" i="4" s="1"/>
  <c r="R105" i="4"/>
  <c r="V105" i="4"/>
  <c r="W105" i="4" s="1"/>
  <c r="R106" i="4"/>
  <c r="V106" i="4"/>
  <c r="W106" i="4" s="1"/>
  <c r="R107" i="4"/>
  <c r="V107" i="4"/>
  <c r="W107" i="4" s="1"/>
  <c r="R108" i="4"/>
  <c r="V108" i="4"/>
  <c r="W108" i="4" s="1"/>
  <c r="R109" i="4"/>
  <c r="V109" i="4"/>
  <c r="W109" i="4" s="1"/>
  <c r="R110" i="4"/>
  <c r="V110" i="4"/>
  <c r="W110" i="4" s="1"/>
  <c r="R111" i="4"/>
  <c r="V111" i="4"/>
  <c r="W111" i="4" s="1"/>
  <c r="R112" i="4"/>
  <c r="V112" i="4"/>
  <c r="W112" i="4" s="1"/>
  <c r="R115" i="4"/>
  <c r="V115" i="4"/>
  <c r="W115" i="4" s="1"/>
  <c r="R116" i="4"/>
  <c r="V116" i="4"/>
  <c r="W116" i="4" s="1"/>
  <c r="R117" i="4"/>
  <c r="V117" i="4"/>
  <c r="W117" i="4" s="1"/>
  <c r="R118" i="4"/>
  <c r="V118" i="4"/>
  <c r="W118" i="4" s="1"/>
  <c r="R119" i="4"/>
  <c r="V119" i="4"/>
  <c r="W119" i="4" s="1"/>
  <c r="R120" i="4"/>
  <c r="V120" i="4"/>
  <c r="W120" i="4" s="1"/>
  <c r="R121" i="4"/>
  <c r="V121" i="4"/>
  <c r="W121" i="4" s="1"/>
  <c r="R122" i="4"/>
  <c r="V122" i="4"/>
  <c r="W122" i="4" s="1"/>
  <c r="R124" i="4"/>
  <c r="V124" i="4"/>
  <c r="W124" i="4" s="1"/>
  <c r="R125" i="4"/>
  <c r="V125" i="4"/>
  <c r="W125" i="4" s="1"/>
  <c r="R126" i="4"/>
  <c r="V126" i="4"/>
  <c r="W126" i="4" s="1"/>
  <c r="R127" i="4"/>
  <c r="V127" i="4"/>
  <c r="W127" i="4" s="1"/>
  <c r="R128" i="4"/>
  <c r="V128" i="4"/>
  <c r="W128" i="4" s="1"/>
  <c r="R129" i="4"/>
  <c r="V129" i="4"/>
  <c r="W129" i="4" s="1"/>
  <c r="R130" i="4"/>
  <c r="V130" i="4"/>
  <c r="W130" i="4" s="1"/>
  <c r="R131" i="4"/>
  <c r="V131" i="4"/>
  <c r="W131" i="4" s="1"/>
  <c r="R133" i="4"/>
  <c r="V133" i="4"/>
  <c r="W133" i="4" s="1"/>
  <c r="R134" i="4"/>
  <c r="V134" i="4"/>
  <c r="W134" i="4" s="1"/>
  <c r="R135" i="4"/>
  <c r="V135" i="4"/>
  <c r="W135" i="4" s="1"/>
  <c r="R136" i="4"/>
  <c r="V136" i="4"/>
  <c r="W136" i="4" s="1"/>
  <c r="R137" i="4"/>
  <c r="V137" i="4"/>
  <c r="W137" i="4" s="1"/>
  <c r="R138" i="4"/>
  <c r="V138" i="4"/>
  <c r="W138" i="4" s="1"/>
  <c r="R139" i="4"/>
  <c r="V139" i="4"/>
  <c r="W139" i="4" s="1"/>
  <c r="R140" i="4"/>
  <c r="V140" i="4"/>
  <c r="W140" i="4" s="1"/>
  <c r="R141" i="4"/>
  <c r="W141" i="4" s="1"/>
  <c r="V141" i="4"/>
  <c r="R142" i="4"/>
  <c r="V142" i="4"/>
  <c r="W142" i="4" s="1"/>
  <c r="R143" i="4"/>
  <c r="V143" i="4"/>
  <c r="W143" i="4" s="1"/>
  <c r="R144" i="4"/>
  <c r="V144" i="4"/>
  <c r="W144" i="4" s="1"/>
  <c r="R145" i="4"/>
  <c r="V145" i="4"/>
  <c r="W145" i="4" s="1"/>
  <c r="R146" i="4"/>
  <c r="V146" i="4"/>
  <c r="W146" i="4" s="1"/>
  <c r="R147" i="4"/>
  <c r="V147" i="4"/>
  <c r="W147" i="4" s="1"/>
  <c r="R149" i="4"/>
  <c r="V149" i="4"/>
  <c r="W149" i="4" s="1"/>
  <c r="R150" i="4"/>
  <c r="S150" i="4"/>
  <c r="T150" i="4"/>
  <c r="U150" i="4"/>
  <c r="V150" i="4"/>
  <c r="R151" i="4"/>
  <c r="S151" i="4"/>
  <c r="T151" i="4"/>
  <c r="U151" i="4"/>
  <c r="V151" i="4"/>
  <c r="R152" i="4"/>
  <c r="S152" i="4"/>
  <c r="T152" i="4"/>
  <c r="U152" i="4"/>
  <c r="V152" i="4"/>
  <c r="R153" i="4"/>
  <c r="S153" i="4"/>
  <c r="T153" i="4"/>
  <c r="U153" i="4"/>
  <c r="V153" i="4"/>
  <c r="R154" i="4"/>
  <c r="S154" i="4"/>
  <c r="T154" i="4"/>
  <c r="U154" i="4"/>
  <c r="V154" i="4"/>
  <c r="R155" i="4"/>
  <c r="S155" i="4"/>
  <c r="T155" i="4"/>
  <c r="U155" i="4"/>
  <c r="V155" i="4"/>
  <c r="R156" i="4"/>
  <c r="S156" i="4"/>
  <c r="T156" i="4"/>
  <c r="U156" i="4"/>
  <c r="V156" i="4"/>
  <c r="R157" i="4"/>
  <c r="S157" i="4"/>
  <c r="T157" i="4"/>
  <c r="U157" i="4"/>
  <c r="V157" i="4"/>
  <c r="R158" i="4"/>
  <c r="S158" i="4"/>
  <c r="T158" i="4"/>
  <c r="U158" i="4"/>
  <c r="V158" i="4"/>
  <c r="R159" i="4"/>
  <c r="S159" i="4"/>
  <c r="T159" i="4"/>
  <c r="U159" i="4"/>
  <c r="V159" i="4"/>
  <c r="R160" i="4"/>
  <c r="S160" i="4"/>
  <c r="T160" i="4"/>
  <c r="U160" i="4"/>
  <c r="V160" i="4"/>
  <c r="R161" i="4"/>
  <c r="S161" i="4"/>
  <c r="T161" i="4"/>
  <c r="U161" i="4"/>
  <c r="V161" i="4"/>
  <c r="R162" i="4"/>
  <c r="S162" i="4"/>
  <c r="T162" i="4"/>
  <c r="U162" i="4"/>
  <c r="V162" i="4"/>
  <c r="R163" i="4"/>
  <c r="S163" i="4"/>
  <c r="T163" i="4"/>
  <c r="U163" i="4"/>
  <c r="V163" i="4"/>
  <c r="R164" i="4"/>
  <c r="S164" i="4"/>
  <c r="T164" i="4"/>
  <c r="U164" i="4"/>
  <c r="V164" i="4"/>
  <c r="R165" i="4"/>
  <c r="S165" i="4"/>
  <c r="T165" i="4"/>
  <c r="U165" i="4"/>
  <c r="V165" i="4"/>
  <c r="R166" i="4"/>
  <c r="S166" i="4"/>
  <c r="T166" i="4"/>
  <c r="U166" i="4"/>
  <c r="V166" i="4"/>
  <c r="R167" i="4"/>
  <c r="S167" i="4"/>
  <c r="T167" i="4"/>
  <c r="U167" i="4"/>
  <c r="V167" i="4"/>
  <c r="R168" i="4"/>
  <c r="S168" i="4"/>
  <c r="T168" i="4"/>
  <c r="U168" i="4"/>
  <c r="V168" i="4"/>
  <c r="V9" i="4"/>
  <c r="W9" i="4" s="1"/>
  <c r="N161" i="4"/>
  <c r="K161" i="4"/>
  <c r="J161" i="4"/>
  <c r="N159" i="4"/>
  <c r="K159" i="4"/>
  <c r="J159" i="4"/>
  <c r="N152" i="4"/>
  <c r="N150" i="4"/>
  <c r="N141" i="4"/>
  <c r="N143" i="4"/>
  <c r="N145" i="4" s="1"/>
  <c r="N134" i="4"/>
  <c r="N132" i="4"/>
  <c r="N136" i="4" s="1"/>
  <c r="N138" i="4" s="1"/>
  <c r="N125" i="4"/>
  <c r="N123" i="4"/>
  <c r="N127" i="4" s="1"/>
  <c r="N129" i="4" s="1"/>
  <c r="N116" i="4"/>
  <c r="N113" i="4"/>
  <c r="N118" i="4" s="1"/>
  <c r="N120" i="4" s="1"/>
  <c r="N106" i="4"/>
  <c r="N104" i="4"/>
  <c r="N108" i="4" s="1"/>
  <c r="N110" i="4" s="1"/>
  <c r="J166" i="4"/>
  <c r="N97" i="4"/>
  <c r="N99" i="4" s="1"/>
  <c r="N102" i="4" s="1"/>
  <c r="N89" i="4"/>
  <c r="N88" i="4"/>
  <c r="N86" i="4"/>
  <c r="N76" i="4"/>
  <c r="N74" i="4"/>
  <c r="N72" i="4"/>
  <c r="N70" i="4"/>
  <c r="N68" i="4"/>
  <c r="N66" i="4"/>
  <c r="N78" i="4" s="1"/>
  <c r="N81" i="4" s="1"/>
  <c r="N59" i="4"/>
  <c r="N57" i="4"/>
  <c r="N55" i="4"/>
  <c r="N52" i="4"/>
  <c r="N51" i="4"/>
  <c r="N50" i="4"/>
  <c r="N48" i="4"/>
  <c r="N47" i="4"/>
  <c r="N45" i="4"/>
  <c r="N43" i="4"/>
  <c r="N38" i="4"/>
  <c r="N34" i="4"/>
  <c r="N33" i="4"/>
  <c r="N30" i="4"/>
  <c r="N23" i="4"/>
  <c r="N21" i="4"/>
  <c r="N13" i="4"/>
  <c r="N11" i="4"/>
  <c r="J167" i="4"/>
  <c r="W165" i="4" l="1"/>
  <c r="W164" i="4"/>
  <c r="W160" i="4"/>
  <c r="W159" i="4"/>
  <c r="W157" i="4"/>
  <c r="W167" i="4"/>
  <c r="W168" i="4"/>
  <c r="W161" i="4"/>
  <c r="W163" i="4"/>
  <c r="W154" i="4"/>
  <c r="W150" i="4"/>
  <c r="W156" i="4"/>
  <c r="W152" i="4"/>
  <c r="N95" i="4"/>
  <c r="K167" i="4"/>
  <c r="N167" i="4" s="1"/>
  <c r="N36" i="4"/>
  <c r="W166" i="4"/>
  <c r="W158" i="4"/>
  <c r="W151" i="4"/>
  <c r="W153" i="4"/>
  <c r="W162" i="4"/>
  <c r="W155" i="4"/>
  <c r="N90" i="4"/>
  <c r="N93" i="4" s="1"/>
  <c r="J171" i="4"/>
  <c r="N39" i="4"/>
  <c r="K166" i="4"/>
  <c r="N83" i="4"/>
  <c r="N148" i="4"/>
  <c r="N153" i="4" s="1"/>
  <c r="N155" i="4" s="1"/>
  <c r="J164" i="4"/>
  <c r="N10" i="4"/>
  <c r="N15" i="4" s="1"/>
  <c r="N18" i="4" s="1"/>
  <c r="N9" i="4" l="1"/>
  <c r="N164" i="4" s="1"/>
  <c r="N41" i="4"/>
  <c r="N61" i="4" s="1"/>
  <c r="N64" i="4" s="1"/>
  <c r="K171" i="4"/>
  <c r="N166" i="4"/>
  <c r="K164" i="4"/>
  <c r="R33" i="1" l="1"/>
  <c r="R29" i="1"/>
  <c r="S29" i="1"/>
  <c r="T29" i="1"/>
  <c r="U29" i="1"/>
  <c r="V29" i="1"/>
  <c r="S33" i="1"/>
  <c r="T33" i="1"/>
  <c r="W33" i="1" s="1"/>
  <c r="U33" i="1"/>
  <c r="V33" i="1"/>
  <c r="R42" i="1"/>
  <c r="S42" i="1"/>
  <c r="T42" i="1"/>
  <c r="U42" i="1"/>
  <c r="V42" i="1"/>
  <c r="R43" i="1"/>
  <c r="S43" i="1"/>
  <c r="T43" i="1"/>
  <c r="U43" i="1"/>
  <c r="V43" i="1"/>
  <c r="R44" i="1"/>
  <c r="S44" i="1"/>
  <c r="T44" i="1"/>
  <c r="U44" i="1"/>
  <c r="V44" i="1"/>
  <c r="R46" i="1"/>
  <c r="S46" i="1"/>
  <c r="T46" i="1"/>
  <c r="U46" i="1"/>
  <c r="V46" i="1"/>
  <c r="R47" i="1"/>
  <c r="S47" i="1"/>
  <c r="T47" i="1"/>
  <c r="U47" i="1"/>
  <c r="V47" i="1"/>
  <c r="R50" i="1"/>
  <c r="S50" i="1"/>
  <c r="T50" i="1"/>
  <c r="U50" i="1"/>
  <c r="V50" i="1"/>
  <c r="R51" i="1"/>
  <c r="S51" i="1"/>
  <c r="T51" i="1"/>
  <c r="U51" i="1"/>
  <c r="V51" i="1"/>
  <c r="R52" i="1"/>
  <c r="S52" i="1"/>
  <c r="T52" i="1"/>
  <c r="U52" i="1"/>
  <c r="V52" i="1"/>
  <c r="R53" i="1"/>
  <c r="S53" i="1"/>
  <c r="T53" i="1"/>
  <c r="U53" i="1"/>
  <c r="V53" i="1"/>
  <c r="R54" i="1"/>
  <c r="S54" i="1"/>
  <c r="T54" i="1"/>
  <c r="U54" i="1"/>
  <c r="V54" i="1"/>
  <c r="R55" i="1"/>
  <c r="S55" i="1"/>
  <c r="T55" i="1"/>
  <c r="U55" i="1"/>
  <c r="V55" i="1"/>
  <c r="R57" i="1"/>
  <c r="S57" i="1"/>
  <c r="T57" i="1"/>
  <c r="U57" i="1"/>
  <c r="V57" i="1"/>
  <c r="R60" i="1"/>
  <c r="S60" i="1"/>
  <c r="T60" i="1"/>
  <c r="U60" i="1"/>
  <c r="V60" i="1"/>
  <c r="R62" i="1"/>
  <c r="S62" i="1"/>
  <c r="T62" i="1"/>
  <c r="U62" i="1"/>
  <c r="V62" i="1"/>
  <c r="R65" i="1"/>
  <c r="S65" i="1"/>
  <c r="T65" i="1"/>
  <c r="U65" i="1"/>
  <c r="V65" i="1"/>
  <c r="R67" i="1"/>
  <c r="S67" i="1"/>
  <c r="T67" i="1"/>
  <c r="U67" i="1"/>
  <c r="V67" i="1"/>
  <c r="R68" i="1"/>
  <c r="S68" i="1"/>
  <c r="T68" i="1"/>
  <c r="U68" i="1"/>
  <c r="V68" i="1"/>
  <c r="R69" i="1"/>
  <c r="S69" i="1"/>
  <c r="T69" i="1"/>
  <c r="U69" i="1"/>
  <c r="V69" i="1"/>
  <c r="R70" i="1"/>
  <c r="S70" i="1"/>
  <c r="T70" i="1"/>
  <c r="U70" i="1"/>
  <c r="V70" i="1"/>
  <c r="R71" i="1"/>
  <c r="S71" i="1"/>
  <c r="T71" i="1"/>
  <c r="U71" i="1"/>
  <c r="V71" i="1"/>
  <c r="R72" i="1"/>
  <c r="S72" i="1"/>
  <c r="T72" i="1"/>
  <c r="U72" i="1"/>
  <c r="V72" i="1"/>
  <c r="R74" i="1"/>
  <c r="S74" i="1"/>
  <c r="T74" i="1"/>
  <c r="U74" i="1"/>
  <c r="V74" i="1"/>
  <c r="R75" i="1"/>
  <c r="S75" i="1"/>
  <c r="T75" i="1"/>
  <c r="U75" i="1"/>
  <c r="V75" i="1"/>
  <c r="O7" i="1"/>
  <c r="R11" i="1"/>
  <c r="S11" i="1"/>
  <c r="T11" i="1"/>
  <c r="W11" i="1" s="1"/>
  <c r="U11" i="1"/>
  <c r="V11" i="1"/>
  <c r="R12" i="1"/>
  <c r="S12" i="1"/>
  <c r="T12" i="1"/>
  <c r="U12" i="1"/>
  <c r="V12" i="1"/>
  <c r="R23" i="1"/>
  <c r="S23" i="1"/>
  <c r="T23" i="1"/>
  <c r="U23" i="1"/>
  <c r="V23" i="1"/>
  <c r="S8" i="1"/>
  <c r="R8" i="1"/>
  <c r="T8" i="1"/>
  <c r="U8" i="1"/>
  <c r="V8" i="1"/>
  <c r="R9" i="1"/>
  <c r="S9" i="1"/>
  <c r="T9" i="1"/>
  <c r="U9" i="1"/>
  <c r="V9" i="1"/>
  <c r="R10" i="1"/>
  <c r="S10" i="1"/>
  <c r="T10" i="1"/>
  <c r="U10" i="1"/>
  <c r="V10" i="1"/>
  <c r="R7" i="1"/>
  <c r="T7" i="1"/>
  <c r="U7" i="1"/>
  <c r="V7" i="1"/>
  <c r="N23" i="1"/>
  <c r="N7" i="1"/>
  <c r="W8" i="1" l="1"/>
  <c r="Y6" i="1" s="1"/>
  <c r="Z6" i="1" s="1"/>
  <c r="W74" i="1"/>
  <c r="Y73" i="1" s="1"/>
  <c r="Z73" i="1" s="1"/>
  <c r="W69" i="1"/>
  <c r="W62" i="1"/>
  <c r="W54" i="1"/>
  <c r="W50" i="1"/>
  <c r="W29" i="1"/>
  <c r="W23" i="1"/>
  <c r="Y22" i="1" s="1"/>
  <c r="Z22" i="1" s="1"/>
  <c r="W72" i="1"/>
  <c r="W68" i="1"/>
  <c r="W60" i="1"/>
  <c r="W53" i="1"/>
  <c r="W47" i="1"/>
  <c r="W44" i="1"/>
  <c r="W7" i="1"/>
  <c r="W10" i="1"/>
  <c r="Y7" i="1"/>
  <c r="AA7" i="1" s="1"/>
  <c r="W12" i="1"/>
  <c r="W71" i="1"/>
  <c r="W67" i="1"/>
  <c r="W57" i="1"/>
  <c r="Y56" i="1" s="1"/>
  <c r="Z56" i="1" s="1"/>
  <c r="W52" i="1"/>
  <c r="W46" i="1"/>
  <c r="W43" i="1"/>
  <c r="W9" i="1"/>
  <c r="W70" i="1"/>
  <c r="W65" i="1"/>
  <c r="Y64" i="1" s="1"/>
  <c r="W55" i="1"/>
  <c r="W51" i="1"/>
  <c r="W42" i="1"/>
  <c r="Y24" i="1"/>
  <c r="Z24" i="1" s="1"/>
  <c r="Y41" i="1"/>
  <c r="Z41" i="1" s="1"/>
  <c r="P7" i="1"/>
  <c r="W75" i="1"/>
  <c r="Y45" i="1"/>
  <c r="Z45" i="1" s="1"/>
  <c r="O8" i="1"/>
  <c r="O9" i="1"/>
  <c r="O10" i="1"/>
  <c r="O11" i="1"/>
  <c r="O12" i="1"/>
  <c r="O23" i="1"/>
  <c r="P23" i="1" s="1"/>
  <c r="N8" i="1"/>
  <c r="N9" i="1"/>
  <c r="N10" i="1"/>
  <c r="N11" i="1"/>
  <c r="N12" i="1"/>
  <c r="Y66" i="1" l="1"/>
  <c r="Z64" i="1"/>
  <c r="Y59" i="1"/>
  <c r="Z59" i="1" s="1"/>
  <c r="Z66" i="1"/>
  <c r="Y61" i="1"/>
  <c r="Z61" i="1" s="1"/>
  <c r="Y49" i="1"/>
  <c r="Z49" i="1" s="1"/>
  <c r="AA6" i="1" s="1"/>
  <c r="P9" i="1"/>
  <c r="P12" i="1"/>
  <c r="P8" i="1"/>
  <c r="P11" i="1"/>
  <c r="P10" i="1"/>
</calcChain>
</file>

<file path=xl/sharedStrings.xml><?xml version="1.0" encoding="utf-8"?>
<sst xmlns="http://schemas.openxmlformats.org/spreadsheetml/2006/main" count="404" uniqueCount="265">
  <si>
    <t>№ п/п</t>
  </si>
  <si>
    <t>Наименование показателя результативности</t>
  </si>
  <si>
    <t>Ед. изм.</t>
  </si>
  <si>
    <t>Муниципальная программа</t>
  </si>
  <si>
    <t>Подпрограмма 1 «Реализация полномочий по решению вопросов местного значения администрацией муниципального района»</t>
  </si>
  <si>
    <t>Кол-во</t>
  </si>
  <si>
    <t>шт.</t>
  </si>
  <si>
    <t>кол-во маршрутов</t>
  </si>
  <si>
    <t>Подпрограмма 2 «Обеспечение качественного и сбалансированного управления бюджетными средствами муниципального образования Слюдянский район»</t>
  </si>
  <si>
    <t>%</t>
  </si>
  <si>
    <t>единиц</t>
  </si>
  <si>
    <t xml:space="preserve">Доля бюджетных ассигнований,  представленных в программном виде  </t>
  </si>
  <si>
    <t>Своевременное составление и внесение в районную Думу проекта бюджета района на очередной финансовый год и  плановый период</t>
  </si>
  <si>
    <t>Соблюдение сроков,   установленных БК</t>
  </si>
  <si>
    <t>Эффективность работы с невыясненными поступлениями (рассчитывается как объем невыясненных поступлений, не уточненных в течение 30 дней со дня зачисления)</t>
  </si>
  <si>
    <t>Наличие / отсутствие</t>
  </si>
  <si>
    <t>Качество правовой базы финансового органа района (количество  принесенных протестов прокуратуры)</t>
  </si>
  <si>
    <t>Соблюдение сроков представления бюджетной отчетности</t>
  </si>
  <si>
    <t>Соблюдение</t>
  </si>
  <si>
    <t>Повышение финансовой устойчивости бюджетов муниципальных образований Слюдянского района</t>
  </si>
  <si>
    <t>Своевременно и в полном объеме предоставление средств фонда финансовой под держки поселений (соблюдение /</t>
  </si>
  <si>
    <t>несоблюдение)</t>
  </si>
  <si>
    <t>Подпрограмма 3:</t>
  </si>
  <si>
    <t>«Повышение качества управления муниципальным имуществом и земельными ресурсами в Слюдянском муниципальном районе»</t>
  </si>
  <si>
    <t>кол-во</t>
  </si>
  <si>
    <t>Предоставление муниципального имущества в аренду, безвозмездное пользование, иное владение и (или) пользование</t>
  </si>
  <si>
    <t>Предоставление земельных участков, находящихся в муниципальной собственности муниципального образования Слюдянский район, а также земельных участков, государственная собственность на которые не разграничена, расположенных на территории сельских поселений, входящих в состав муниципального образования Слюдянский район, без торгов</t>
  </si>
  <si>
    <t>Предоставление земельных участков, находящихся в муниципальной собственности муниципального образования Слюдянский район, а также земельных участков, государственная собственность на которые не разграничена, расположенных на территории сельских поселений, входящих в состав муниципального образования Слюдянский район, на торгах</t>
  </si>
  <si>
    <t>Подпрограмма 4 «Развитие информационного пространства и создание условий для обеспечения информатизации и автоматизации процессов в организациях муниципального образования Слюдянский район»</t>
  </si>
  <si>
    <t>Процент охвата рабочих мест средствами компьютеризации и автоматизации;</t>
  </si>
  <si>
    <t xml:space="preserve"> %</t>
  </si>
  <si>
    <t>Количество обновленных рабочих мест (обновление компьютерной техники);</t>
  </si>
  <si>
    <t>Функционирование официального сайта администрации муниципального образования Слюдянский район в соответствии с требованиями действующего законодательства (наличие замечаний)</t>
  </si>
  <si>
    <t>шт</t>
  </si>
  <si>
    <t>Подпрограмма 5- «Информационное освещение деятельности органов местного самоуправления Слюдянского муниципального района».</t>
  </si>
  <si>
    <t xml:space="preserve">   5.1</t>
  </si>
  <si>
    <t xml:space="preserve"> Чел.</t>
  </si>
  <si>
    <t xml:space="preserve">  5.2</t>
  </si>
  <si>
    <t>Объем печатной площади для публикации материалов о деятельности органов местного самоуправления в газете «Славное море».</t>
  </si>
  <si>
    <t>Кв.см</t>
  </si>
  <si>
    <t xml:space="preserve">    5.4</t>
  </si>
  <si>
    <t xml:space="preserve">  Шт.</t>
  </si>
  <si>
    <t>Подпрограмма 6 «Осуществление функций управления в сфере образования и культуры в муниципальном образовании Слюдянский район»</t>
  </si>
  <si>
    <t>Прием заявлений, постановка на учет и выдача направлений на зачисление детей в образовательные организации, реализующие образовательную программу дошкольного образования, находящиеся на территории муниципального образования Слюдянский район</t>
  </si>
  <si>
    <t>Выдача разрешений на вступление в брак несовершеннолетним лицам, проживающим на территории муниципального образования, достигшим возраста шестнадцати лет, при наличии уважительных причин</t>
  </si>
  <si>
    <t>Подпрограмма 7 «Предоставление гражданам субсидий на оплату жилых помещений и коммунальных услуг»</t>
  </si>
  <si>
    <t>сем.</t>
  </si>
  <si>
    <t>Подпрограмма 8 «Реализация полномочий по решению вопросов местного значения администрацией муниципального района»</t>
  </si>
  <si>
    <t>кол.</t>
  </si>
  <si>
    <t>Подпрограмма 9 «Хранение, комплектование, учет и использование архивных документов, относящихся к государственной собственности Иркутской области»</t>
  </si>
  <si>
    <t>Подпрограмма 10 «Полномочия в области охраны труда»</t>
  </si>
  <si>
    <t>Количество пострадавших от несчастных случаев на производстве</t>
  </si>
  <si>
    <t>Чел.</t>
  </si>
  <si>
    <t>Количество человек, которым впервые установлено профзаболевание</t>
  </si>
  <si>
    <t>Количество выданных заключений по уведомительной  регистрации  коллективных договоров</t>
  </si>
  <si>
    <t>Тыс.</t>
  </si>
  <si>
    <t>руб.</t>
  </si>
  <si>
    <t>Количество рассмотренных протоколов об административном правонарушении</t>
  </si>
  <si>
    <t>Значение показателя результативности</t>
  </si>
  <si>
    <t>соблюдение</t>
  </si>
  <si>
    <t>Итого:</t>
  </si>
  <si>
    <t>план</t>
  </si>
  <si>
    <t>факт</t>
  </si>
  <si>
    <t>Наименование</t>
  </si>
  <si>
    <t>Источники</t>
  </si>
  <si>
    <t>Объем финансирования, руб.</t>
  </si>
  <si>
    <t>Исполнено</t>
  </si>
  <si>
    <t>Пояснения по</t>
  </si>
  <si>
    <t>Основных мероприятий</t>
  </si>
  <si>
    <t>финанси­рования</t>
  </si>
  <si>
    <t>освоению</t>
  </si>
  <si>
    <t>объемов</t>
  </si>
  <si>
    <t xml:space="preserve">   финансирования</t>
  </si>
  <si>
    <t>1.</t>
  </si>
  <si>
    <r>
      <t>Подпрограмма 1.:</t>
    </r>
    <r>
      <rPr>
        <b/>
        <sz val="14"/>
        <color theme="1"/>
        <rFont val="Times New Roman"/>
        <family val="2"/>
        <charset val="204"/>
      </rPr>
      <t>«Реализация полномочий по решению вопросов местного значения администрацией муниципального района»</t>
    </r>
  </si>
  <si>
    <t>Местный бюджет</t>
  </si>
  <si>
    <t>1.1.</t>
  </si>
  <si>
    <t xml:space="preserve"> мероприятие 1.1.</t>
  </si>
  <si>
    <t>Функционирование высшего должностного лица муниципального образования</t>
  </si>
  <si>
    <t>мероприятие 1.2.</t>
  </si>
  <si>
    <t>Осуществление функций администрации муниципального района</t>
  </si>
  <si>
    <r>
      <t>Итого по подпрограмме 1</t>
    </r>
    <r>
      <rPr>
        <sz val="14"/>
        <color theme="1"/>
        <rFont val="Times New Roman"/>
        <family val="2"/>
        <charset val="204"/>
      </rPr>
      <t>, в том числе:</t>
    </r>
  </si>
  <si>
    <t>федеральный бюджет</t>
  </si>
  <si>
    <t xml:space="preserve"> </t>
  </si>
  <si>
    <t>бюджет Иркутской области</t>
  </si>
  <si>
    <t>бюджет Слюдянского района</t>
  </si>
  <si>
    <t>другие источники</t>
  </si>
  <si>
    <t>Справочно: капитальные расходы</t>
  </si>
  <si>
    <t>2.</t>
  </si>
  <si>
    <t>Подпрограмма 2.:</t>
  </si>
  <si>
    <r>
      <t xml:space="preserve"> </t>
    </r>
    <r>
      <rPr>
        <b/>
        <sz val="14"/>
        <color theme="1"/>
        <rFont val="Times New Roman"/>
        <family val="2"/>
        <charset val="204"/>
      </rPr>
      <t>«Обеспечение качественного и сбалансированного управления бюджетными средствами муниципального образования Слюдянский район »</t>
    </r>
  </si>
  <si>
    <t>2.1.</t>
  </si>
  <si>
    <t>Мероприятие 1:</t>
  </si>
  <si>
    <t>Реализация функций по формированию и реализации бюджетной и налоговой политики муниципального образования Слюдянский район.</t>
  </si>
  <si>
    <t xml:space="preserve">Исполнение сметы Комитета финансов </t>
  </si>
  <si>
    <t>2.2</t>
  </si>
  <si>
    <t>Мероприятие 2:</t>
  </si>
  <si>
    <t>Исполнение судебных актов по обращению взыскания на средства бюджета.</t>
  </si>
  <si>
    <t>2.3</t>
  </si>
  <si>
    <t>Мероприятие 3:</t>
  </si>
  <si>
    <t>Процентные платежи по муниципальному долгу муниципального образования Слюдянский район.</t>
  </si>
  <si>
    <t>2.4</t>
  </si>
  <si>
    <t>Мероприятие 4:</t>
  </si>
  <si>
    <t>Дотации на выравнивание бюджетной обеспеченности поселений из бюджета муниципального района.</t>
  </si>
  <si>
    <t>2.5</t>
  </si>
  <si>
    <t xml:space="preserve">Мероприятие 5:                                              Дотации на поддержку мер по обеспечению сбалансированности бюджетов  поселений </t>
  </si>
  <si>
    <t>2.6</t>
  </si>
  <si>
    <t>Мероприятие 6 :                                       Прочие межбюджетные трансферы общего характера</t>
  </si>
  <si>
    <t>2.7</t>
  </si>
  <si>
    <t>Мероприятие 7: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</si>
  <si>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2,8</t>
  </si>
  <si>
    <t>Мероприятие 8: Выравнивание уровня бюджетной обеспеченности городских и сельских поселений муниципального образования Слюдянский район</t>
  </si>
  <si>
    <r>
      <t>Итого по подпрограмме 2</t>
    </r>
    <r>
      <rPr>
        <sz val="14"/>
        <color theme="1"/>
        <rFont val="Times New Roman"/>
        <family val="2"/>
        <charset val="204"/>
      </rPr>
      <t>, в том числе:</t>
    </r>
  </si>
  <si>
    <t>3.</t>
  </si>
  <si>
    <t>3.1</t>
  </si>
  <si>
    <t>. Выполнение функций муниципального управления МКУ «Комитет по управлению муниципальным имуществом и земельным отношениям муниципального образования Слюдянский район» как органа, уполномоченного на распоряжение муниципальным имуществом и земельными ресурсами.</t>
  </si>
  <si>
    <t>3.2</t>
  </si>
  <si>
    <t>Реализация функций по управлению и распоряжению муниципальным имуществом</t>
  </si>
  <si>
    <t>3.2.1</t>
  </si>
  <si>
    <t>2.1. Переоборудование зданий, расположенных по адресу: г.Слюдянка, ул.Амбулаторная, д.3, пом. 102; г.Слюдянка, ул.,  Слюдянских красногвардейцев, 52, для дальнейшего использования под  специализированный муниципальный  жилищный фонд (перевод из нежилого в жилое, коммунальные услуги, электроэнергия, охрана)</t>
  </si>
  <si>
    <t>3.2.2</t>
  </si>
  <si>
    <t>2.2. Инвентаризация объектов недвижимости муниципальной собственности муниципального образования Слюдянский район</t>
  </si>
  <si>
    <t>3.2.3</t>
  </si>
  <si>
    <t>2.3. Государственная регистрация права муниципальной собственности муниципального образования Слюдянский район на объекты недвижимости</t>
  </si>
  <si>
    <t>3.2.4</t>
  </si>
  <si>
    <t>2.4. Определение рыночной стоимости начальной цены арендной платы для проведения торгов по продаже права на заключение договоров аренды муниципального имущества.</t>
  </si>
  <si>
    <t>3.2.5</t>
  </si>
  <si>
    <t>2.5. Определение рыночной стоимости муниципального имущества в целях приватизации.</t>
  </si>
  <si>
    <t>3.2.6</t>
  </si>
  <si>
    <t>2.6. Оплата платежей в фонд капитального ремонта по жилому фонду, находящемуся в собственности МО Слюдянский район</t>
  </si>
  <si>
    <t>3.2.7</t>
  </si>
  <si>
    <t>2.7.  Определение платы на заключение договоров на размещение и эксплуатацию рекламных контсрукций на объектах муниципальной собственности</t>
  </si>
  <si>
    <t>3.2.8</t>
  </si>
  <si>
    <t>2.8. Содержание муниципального имущества</t>
  </si>
  <si>
    <t>3.3</t>
  </si>
  <si>
    <t>Реализация функций по управлению и распоряжению земельными ресурсами</t>
  </si>
  <si>
    <t>3.3.1</t>
  </si>
  <si>
    <t xml:space="preserve">3.1. Формирование земельных участков, государственная собственность на которые не разграничена  (межевание, установление границ на местности) </t>
  </si>
  <si>
    <t>3.3.2</t>
  </si>
  <si>
    <t>3.2. Постановка земельных участков на государственный кадастровый учет</t>
  </si>
  <si>
    <t>3.3.3</t>
  </si>
  <si>
    <t>3.3. Определение рыночной стоимости начальной цены арендной платы для проведения торгов по продаже права на заключение договоров аренды земельных участков, государственная собственность на которые не разграничена</t>
  </si>
  <si>
    <t>3.4</t>
  </si>
  <si>
    <t>Мероприятие 4: Экспертиза технического состояния зданий</t>
  </si>
  <si>
    <r>
      <t>Итого по подпрограмме 3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</si>
  <si>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4:</t>
  </si>
  <si>
    <t>Развитие информационного пространства и создание условий для обеспечения информатизации и автоматизации процессов в организациях муниципального образования Слюдянский район</t>
  </si>
  <si>
    <t>4.1</t>
  </si>
  <si>
    <t>Проведение мероприятий по замене и модернизации устаревшего компьютерного оборудования и модернизации локальных вычислительных сетей</t>
  </si>
  <si>
    <t>4.2</t>
  </si>
  <si>
    <t>Приобретение лицензионного программного обеспечения, необходимого для выполнения функций, возложенных на муниципальные учреждения муниципального образования Слюдянский район;</t>
  </si>
  <si>
    <t>4.3</t>
  </si>
  <si>
    <t>Модернизация сайта  www.sludyanka.ru</t>
  </si>
  <si>
    <t>4.4</t>
  </si>
  <si>
    <t>Приобретение запасных частей,  расходных материалов, проведение ремонтов для обеспечения бесперебойной работы материально – технической базы в сфере информационных технологий;</t>
  </si>
  <si>
    <t>4.5</t>
  </si>
  <si>
    <t>Мероприятие 5:</t>
  </si>
  <si>
    <t>Проведение организационно-технических мероприятий по обеспечению бесперебойного доступа к сети «Интернет»</t>
  </si>
  <si>
    <r>
      <t>Итого по подпрограмме 4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</si>
  <si>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5:</t>
  </si>
  <si>
    <t>Информационное освещение деятельности органов местного самоуправления Слюдянского муниципального района</t>
  </si>
  <si>
    <t xml:space="preserve">1. Мероприятие Производство, выпуск и распространение газеты "Славное море", вещание телеканала "Славное море", радио. </t>
  </si>
  <si>
    <t>5.1</t>
  </si>
  <si>
    <t xml:space="preserve">1.1 Мероприятие:            Обнародование </t>
  </si>
  <si>
    <t>(официальное опубликование) правовых актов органов местного самоуправления, путем производства и выпуска печатных средств массовой информации (спец выпуск) .</t>
  </si>
  <si>
    <t>5.2</t>
  </si>
  <si>
    <t>1.2 Мероприятие: Информирование населения муниципального образования о деятельности органов власти, а также по вопросам, имеющим большую социальную значимость, путем производства и выпуска печатных средств массовой информации.</t>
  </si>
  <si>
    <t>5.3</t>
  </si>
  <si>
    <t xml:space="preserve">1.3 Мероприятие: Информирование населения муниципального образования о деятельности органов власти, а также по вопросам, имеющим большую социальную значимость, путем осуществления телевизионного вещания. </t>
  </si>
  <si>
    <r>
      <t>Итого по подпрограмме 5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</si>
  <si>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6:</t>
  </si>
  <si>
    <t>Осуществление функций управления в сфере образования и культуры в Слюдянском муниципальном районе</t>
  </si>
  <si>
    <t>6.1</t>
  </si>
  <si>
    <t>Обеспечение функционирования МКУ «Комитет по социальной политике и культуре муниципального образования Слюдянский район».</t>
  </si>
  <si>
    <r>
      <t>Итого по подпрограмме 6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</si>
  <si>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7:</t>
  </si>
  <si>
    <t>Областной  бюджет</t>
  </si>
  <si>
    <t>Представление гражданам субсидий на оплату жилых помещений и коммунальных услуг</t>
  </si>
  <si>
    <t>7.1</t>
  </si>
  <si>
    <t>Содержание и обеспечение деятельности муниципальных служащих, осуществляющих областные государственных полномочия по предоставлению гражданам субсидий на оплату жилых помещений и коммунальных услуг</t>
  </si>
  <si>
    <r>
      <t>Итого по подпрограмме 7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</si>
  <si>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8:</t>
  </si>
  <si>
    <t>Определение персонального состава и обеспечение дея-</t>
  </si>
  <si>
    <t>тельности  районных (городских), районных в городах  комиссий по делам несовершеннолетних и защите их прав</t>
  </si>
  <si>
    <t>8.1</t>
  </si>
  <si>
    <t>. Осуществление областных государственных полномочий по определению персонального состава и обеспечению деятельности  районных(городских),районных в городах  комиссий по делам несовершеннолетних и защите их прав</t>
  </si>
  <si>
    <r>
      <t>Итого по подпрограмме 8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</si>
  <si>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9:</t>
  </si>
  <si>
    <t>Хранение, комплектование, учет, и использование архивных документов, относящихся к государственной собственности Иркутской области</t>
  </si>
  <si>
    <t>9.1</t>
  </si>
  <si>
    <t xml:space="preserve">.
</t>
  </si>
  <si>
    <t>Осуществление областных государственных полномочий по хранению ,комплектованию, учету и использованию архивных документов, относящихся к государственной собственности Иркутской области</t>
  </si>
  <si>
    <r>
      <t>Итого по подпрограмме 9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</si>
  <si>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10:</t>
  </si>
  <si>
    <t>Полномочия в области охраны труда</t>
  </si>
  <si>
    <t>10.1</t>
  </si>
  <si>
    <t>Осуществление  отдельных областных государственных полномочий в сфере труда</t>
  </si>
  <si>
    <r>
      <t>Итого по подпрограмме 10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</si>
  <si>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11:</t>
  </si>
  <si>
    <t>11.1</t>
  </si>
  <si>
    <t>Осуществление отдельных государственных полномочий в области производства и оборота этилового спирта, алкогольной  и спиртосодержащей продукции</t>
  </si>
  <si>
    <r>
      <t>Итого по подпрограмме 11</t>
    </r>
    <r>
      <rPr>
        <sz val="14"/>
        <color theme="1"/>
        <rFont val="Times New Roman"/>
        <family val="2"/>
        <charset val="204"/>
      </rPr>
      <t>, в том числе:</t>
    </r>
  </si>
  <si>
    <t>Определение персонального состава и обеспечение деятельности административных комиссий и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ответственности»</t>
  </si>
  <si>
    <t>12.1</t>
  </si>
  <si>
    <t>Осуществление областных государствен-ных полномочий по определению персонального состава и обеспечению деятельности административных комиссий</t>
  </si>
  <si>
    <t>12.2</t>
  </si>
  <si>
    <t xml:space="preserve">Мероприятие 2: 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на 2015-2018 гг. </t>
  </si>
  <si>
    <r>
      <t>Итого по подпрограмме 12</t>
    </r>
    <r>
      <rPr>
        <sz val="14"/>
        <color theme="1"/>
        <rFont val="Times New Roman"/>
        <family val="2"/>
        <charset val="204"/>
      </rPr>
      <t>, в том числе:</t>
    </r>
  </si>
  <si>
    <t xml:space="preserve">Областной бюджет </t>
  </si>
  <si>
    <t>Осуществление областных гос.полномочий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на 2014 год</t>
  </si>
  <si>
    <r>
      <t>Итого по подпрограмме 13</t>
    </r>
    <r>
      <rPr>
        <sz val="14"/>
        <color theme="1"/>
        <rFont val="Times New Roman"/>
        <family val="2"/>
        <charset val="204"/>
      </rPr>
      <t>, в том числе:</t>
    </r>
  </si>
  <si>
    <t xml:space="preserve">Итого по программе </t>
  </si>
  <si>
    <t>проверка</t>
  </si>
  <si>
    <t>И.о. руководителя аппарата администрации МО Слюдянский район                                                      С.Г. Орлова</t>
  </si>
  <si>
    <t xml:space="preserve"> к Порядку принятия решений о разработке 
муниципальных программ муниципального 
образования Слюдянский район и их  
формирования и реализации
Анализ объема финансирования муниципальной программы
«Совершенствование механизмов управления муниципальным образованием Слюдянский район на 2014-2020 годы»
за весь период реализации муниципальной программы
</t>
  </si>
  <si>
    <t>общий</t>
  </si>
  <si>
    <t>Сдц</t>
  </si>
  <si>
    <t>Сдп</t>
  </si>
  <si>
    <t>Сдц общий</t>
  </si>
  <si>
    <t>Эмп по ПП</t>
  </si>
  <si>
    <t>Эмп по МП</t>
  </si>
  <si>
    <t>Вывод об оценке эффективности реализации МП</t>
  </si>
  <si>
    <t>Оценка эффективности</t>
  </si>
  <si>
    <t>Оценка эффективности, уровень финансирования</t>
  </si>
  <si>
    <t>план на 2019 год</t>
  </si>
  <si>
    <t>факт 2019 года</t>
  </si>
  <si>
    <t>план на 2020 год</t>
  </si>
  <si>
    <t>факт 2020 года</t>
  </si>
  <si>
    <t>план на 2021 год</t>
  </si>
  <si>
    <t>факт 2021 года</t>
  </si>
  <si>
    <t>план на 2022 год</t>
  </si>
  <si>
    <t>факт 2022 года</t>
  </si>
  <si>
    <r>
      <t xml:space="preserve">Программа: </t>
    </r>
    <r>
      <rPr>
        <b/>
        <u/>
        <sz val="14"/>
        <color theme="1"/>
        <rFont val="Times New Roman"/>
        <family val="2"/>
        <charset val="204"/>
      </rPr>
      <t xml:space="preserve">«Совершенствование механизмов управления муниципальным образованием Слюдянский район" </t>
    </r>
  </si>
  <si>
    <t>Повышение качества управления муниципальным имуществом и земельными ресурсами в Слюдянском муниципальном районе</t>
  </si>
  <si>
    <t>«Совершенствование механизмов управления муниципальным образованием Слюдянский район»</t>
  </si>
  <si>
    <t>план на 2023 год</t>
  </si>
  <si>
    <t>факт 2023 года</t>
  </si>
  <si>
    <t>Отношение дефицита бюджета МО Слюдянский район к доходам без учета объема безвозмездных поступлений</t>
  </si>
  <si>
    <t>Количество сформированной в соответствии с установленными требованиями ежемесячной, квартальной, годовой отчетности</t>
  </si>
  <si>
    <t>Доля бюджетных ассигнований, представленных в программном виде</t>
  </si>
  <si>
    <t>Процент охвата рабочих мест средствами компьютеризации и автоматизации</t>
  </si>
  <si>
    <t>Общее количество подписчиков газеты "Славное море".</t>
  </si>
  <si>
    <t>Объем печатной площади для публикации  материалов   о деятельности органов местного самоуправления в газете «Славное море».</t>
  </si>
  <si>
    <t>Количество принятых заявлений на предоставление субсидий на оплату жилых помещений и коммунальных услуг, ед.</t>
  </si>
  <si>
    <t>Количество подготовленных и рассмотренных дел об административных правонарушениях на заседаниях комиссии по делам несовершеннолетних и защите их прав</t>
  </si>
  <si>
    <t>Количество исполняемых запросов по хранению, комплектованию, учету и использованию архивных документов, относящихся к государственной собственности Иркутской области</t>
  </si>
  <si>
    <t>Количество рассмотренных протоколов об административном правонарушении, ед.</t>
  </si>
  <si>
    <t xml:space="preserve">Программа  </t>
  </si>
  <si>
    <t xml:space="preserve">Отношение дефицита бюджета 
муниципального образования 
Слюдянский район  к доходам без 
учета объема безвозмездных поступлений 
</t>
  </si>
  <si>
    <t xml:space="preserve">Количество сформированной в соответствии с установленными требованиями ежемесячной, квартальной 
годовой отчетности 
</t>
  </si>
  <si>
    <t xml:space="preserve">Исполнение расходов бюджета </t>
  </si>
  <si>
    <t xml:space="preserve">Количество подготовленных 
и рассмотренных дел об административных правонарушениях на заседаниях комиссии по делам несовершеннолетних и защите их прав
</t>
  </si>
  <si>
    <t>Количество исполняемых запросов</t>
  </si>
  <si>
    <t>Количество человек, прошедшие медицинские осмотры</t>
  </si>
  <si>
    <t>Количество человек, прошедших обучение по охране труда</t>
  </si>
  <si>
    <t>Подпрограмма 11. «Определение персонального состава и обеспечение деятельности административных комиссий и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ответственности» на 2019-2024 годы</t>
  </si>
  <si>
    <t>отсутствие</t>
  </si>
  <si>
    <t>Высокоэффективная</t>
  </si>
  <si>
    <t>Количество предоставленных администрацией Слюдянского муниципального района муниципальных услуг</t>
  </si>
  <si>
    <t>Количество предоставленных МКУ «Комитет по управлению муниципальным имуществом и земельным отношениям  Слюдянского муниципального района» муниципальных услуг</t>
  </si>
  <si>
    <t>Количество замечаний по функционированию официального сайта администрации Слюдянского муниципального района в соответствии с требованиями действующего законодательства</t>
  </si>
  <si>
    <t>Количество предоставленных МКУ «Комитет по социальной политике и культуре Слюдянского муниципального района» муниципальных услуг</t>
  </si>
  <si>
    <t>востановление мемориальных сооружений и объектов, цвековечивающих память погибших при защите Отечества Слюдянского городского поселения</t>
  </si>
  <si>
    <t>кол.востановл.мемориальных сооружений</t>
  </si>
  <si>
    <t>по всем годам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</si>
</sst>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Arial Unicode MS"/>
      <family val="2"/>
      <charset val="204"/>
    </font>
    <font>
      <b/>
      <u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4"/>
      <color rgb="FF000000"/>
      <name val="Times New Roman"/>
      <family val="2"/>
      <charset val="204"/>
    </font>
    <font>
      <b/>
      <u/>
      <sz val="14"/>
      <color theme="1"/>
      <name val="Times New Roman"/>
      <family val="2"/>
      <charset val="204"/>
    </font>
    <font>
      <b/>
      <sz val="14"/>
      <color theme="1"/>
      <name val="Times New Roman"/>
      <family val="2"/>
      <charset val="204"/>
    </font>
    <font>
      <b/>
      <sz val="14"/>
      <color rgb="FF000000"/>
      <name val="Times New Roman"/>
      <family val="2"/>
      <charset val="204"/>
    </font>
    <font>
      <sz val="14"/>
      <color rgb="FFFF0000"/>
      <name val="Times New Roman"/>
      <family val="2"/>
      <charset val="204"/>
    </font>
    <font>
      <sz val="14"/>
      <name val="Times New Roman"/>
      <family val="2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2"/>
      <charset val="204"/>
    </font>
    <font>
      <sz val="16"/>
      <color theme="1"/>
      <name val="Times New Roma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2D69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DBDB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522">
    <xf numFmtId="0" fontId="0" fillId="0" borderId="0" xfId="0"/>
    <xf numFmtId="0" fontId="7" fillId="0" borderId="0" xfId="0" applyFont="1" applyAlignment="1">
      <alignment wrapText="1"/>
    </xf>
    <xf numFmtId="0" fontId="1" fillId="2" borderId="7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7" fillId="4" borderId="12" xfId="0" applyFont="1" applyFill="1" applyBorder="1" applyAlignment="1">
      <alignment wrapText="1"/>
    </xf>
    <xf numFmtId="0" fontId="7" fillId="4" borderId="13" xfId="0" applyFont="1" applyFill="1" applyBorder="1" applyAlignment="1">
      <alignment wrapText="1"/>
    </xf>
    <xf numFmtId="0" fontId="7" fillId="4" borderId="10" xfId="0" applyFont="1" applyFill="1" applyBorder="1" applyAlignment="1">
      <alignment wrapText="1"/>
    </xf>
    <xf numFmtId="0" fontId="7" fillId="4" borderId="0" xfId="0" applyFont="1" applyFill="1" applyAlignment="1">
      <alignment wrapText="1"/>
    </xf>
    <xf numFmtId="0" fontId="7" fillId="5" borderId="12" xfId="0" applyFont="1" applyFill="1" applyBorder="1" applyAlignment="1">
      <alignment wrapText="1"/>
    </xf>
    <xf numFmtId="0" fontId="7" fillId="5" borderId="13" xfId="0" applyFont="1" applyFill="1" applyBorder="1" applyAlignment="1">
      <alignment wrapText="1"/>
    </xf>
    <xf numFmtId="0" fontId="7" fillId="5" borderId="10" xfId="0" applyFont="1" applyFill="1" applyBorder="1" applyAlignment="1">
      <alignment wrapText="1"/>
    </xf>
    <xf numFmtId="0" fontId="7" fillId="5" borderId="0" xfId="0" applyFont="1" applyFill="1" applyAlignment="1">
      <alignment wrapText="1"/>
    </xf>
    <xf numFmtId="0" fontId="7" fillId="7" borderId="12" xfId="0" applyFont="1" applyFill="1" applyBorder="1" applyAlignment="1">
      <alignment wrapText="1"/>
    </xf>
    <xf numFmtId="0" fontId="7" fillId="7" borderId="13" xfId="0" applyFont="1" applyFill="1" applyBorder="1" applyAlignment="1">
      <alignment wrapText="1"/>
    </xf>
    <xf numFmtId="0" fontId="7" fillId="7" borderId="10" xfId="0" applyFont="1" applyFill="1" applyBorder="1" applyAlignment="1">
      <alignment wrapText="1"/>
    </xf>
    <xf numFmtId="0" fontId="7" fillId="7" borderId="0" xfId="0" applyFont="1" applyFill="1" applyAlignment="1">
      <alignment wrapText="1"/>
    </xf>
    <xf numFmtId="0" fontId="0" fillId="8" borderId="0" xfId="0" applyFill="1"/>
    <xf numFmtId="4" fontId="0" fillId="8" borderId="0" xfId="0" applyNumberFormat="1" applyFill="1"/>
    <xf numFmtId="0" fontId="0" fillId="0" borderId="0" xfId="0" applyFill="1"/>
    <xf numFmtId="4" fontId="0" fillId="0" borderId="0" xfId="0" applyNumberFormat="1" applyFill="1"/>
    <xf numFmtId="0" fontId="0" fillId="7" borderId="0" xfId="0" applyFill="1"/>
    <xf numFmtId="4" fontId="0" fillId="7" borderId="0" xfId="0" applyNumberFormat="1" applyFill="1"/>
    <xf numFmtId="0" fontId="0" fillId="4" borderId="0" xfId="0" applyFill="1"/>
    <xf numFmtId="4" fontId="0" fillId="4" borderId="0" xfId="0" applyNumberFormat="1" applyFill="1"/>
    <xf numFmtId="0" fontId="0" fillId="5" borderId="0" xfId="0" applyFill="1"/>
    <xf numFmtId="4" fontId="0" fillId="5" borderId="0" xfId="0" applyNumberFormat="1" applyFill="1"/>
    <xf numFmtId="0" fontId="0" fillId="6" borderId="0" xfId="0" applyFill="1"/>
    <xf numFmtId="4" fontId="0" fillId="6" borderId="0" xfId="0" applyNumberFormat="1" applyFill="1"/>
    <xf numFmtId="0" fontId="8" fillId="9" borderId="0" xfId="0" applyFont="1" applyFill="1"/>
    <xf numFmtId="4" fontId="8" fillId="9" borderId="0" xfId="0" applyNumberFormat="1" applyFont="1" applyFill="1"/>
    <xf numFmtId="2" fontId="7" fillId="4" borderId="10" xfId="0" applyNumberFormat="1" applyFont="1" applyFill="1" applyBorder="1" applyAlignment="1">
      <alignment wrapText="1"/>
    </xf>
    <xf numFmtId="2" fontId="7" fillId="5" borderId="10" xfId="0" applyNumberFormat="1" applyFont="1" applyFill="1" applyBorder="1" applyAlignment="1">
      <alignment wrapText="1"/>
    </xf>
    <xf numFmtId="2" fontId="7" fillId="7" borderId="10" xfId="0" applyNumberFormat="1" applyFont="1" applyFill="1" applyBorder="1" applyAlignment="1">
      <alignment wrapText="1"/>
    </xf>
    <xf numFmtId="0" fontId="10" fillId="0" borderId="0" xfId="1" applyFont="1" applyFill="1" applyAlignment="1"/>
    <xf numFmtId="0" fontId="10" fillId="2" borderId="25" xfId="1" applyFont="1" applyFill="1" applyBorder="1" applyAlignment="1">
      <alignment horizontal="center" vertical="center" wrapText="1"/>
    </xf>
    <xf numFmtId="0" fontId="10" fillId="0" borderId="0" xfId="1" applyFont="1" applyFill="1"/>
    <xf numFmtId="0" fontId="10" fillId="0" borderId="0" xfId="1" applyFont="1"/>
    <xf numFmtId="0" fontId="10" fillId="2" borderId="5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vertical="top" wrapText="1"/>
    </xf>
    <xf numFmtId="0" fontId="11" fillId="2" borderId="3" xfId="1" applyFont="1" applyFill="1" applyBorder="1" applyAlignment="1">
      <alignment vertical="center" wrapText="1"/>
    </xf>
    <xf numFmtId="0" fontId="10" fillId="2" borderId="2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10" fillId="10" borderId="3" xfId="1" applyFont="1" applyFill="1" applyBorder="1" applyAlignment="1">
      <alignment vertical="center" wrapText="1"/>
    </xf>
    <xf numFmtId="0" fontId="10" fillId="11" borderId="3" xfId="1" applyFont="1" applyFill="1" applyBorder="1" applyAlignment="1">
      <alignment vertical="center" wrapText="1"/>
    </xf>
    <xf numFmtId="0" fontId="10" fillId="11" borderId="3" xfId="1" applyFont="1" applyFill="1" applyBorder="1" applyAlignment="1">
      <alignment horizontal="center" vertical="center" wrapText="1"/>
    </xf>
    <xf numFmtId="0" fontId="11" fillId="12" borderId="2" xfId="1" applyNumberFormat="1" applyFont="1" applyFill="1" applyBorder="1" applyAlignment="1">
      <alignment vertical="center" wrapText="1"/>
    </xf>
    <xf numFmtId="0" fontId="10" fillId="12" borderId="3" xfId="1" applyFont="1" applyFill="1" applyBorder="1" applyAlignment="1">
      <alignment vertical="center" wrapText="1"/>
    </xf>
    <xf numFmtId="0" fontId="11" fillId="12" borderId="3" xfId="1" applyFont="1" applyFill="1" applyBorder="1" applyAlignment="1">
      <alignment vertical="center" wrapText="1"/>
    </xf>
    <xf numFmtId="0" fontId="10" fillId="2" borderId="5" xfId="1" applyFont="1" applyFill="1" applyBorder="1" applyAlignment="1">
      <alignment vertical="center" wrapText="1"/>
    </xf>
    <xf numFmtId="0" fontId="10" fillId="2" borderId="3" xfId="1" applyFont="1" applyFill="1" applyBorder="1" applyAlignment="1">
      <alignment vertical="center" wrapText="1"/>
    </xf>
    <xf numFmtId="0" fontId="11" fillId="10" borderId="3" xfId="1" applyFont="1" applyFill="1" applyBorder="1" applyAlignment="1">
      <alignment vertical="center" wrapText="1"/>
    </xf>
    <xf numFmtId="0" fontId="10" fillId="12" borderId="5" xfId="1" applyFont="1" applyFill="1" applyBorder="1" applyAlignment="1">
      <alignment vertical="center" wrapText="1"/>
    </xf>
    <xf numFmtId="0" fontId="11" fillId="12" borderId="5" xfId="1" applyFont="1" applyFill="1" applyBorder="1" applyAlignment="1">
      <alignment vertical="center" wrapText="1"/>
    </xf>
    <xf numFmtId="0" fontId="14" fillId="12" borderId="3" xfId="1" applyFont="1" applyFill="1" applyBorder="1" applyAlignment="1">
      <alignment vertical="center" wrapText="1"/>
    </xf>
    <xf numFmtId="0" fontId="10" fillId="2" borderId="1" xfId="1" applyFont="1" applyFill="1" applyBorder="1" applyAlignment="1">
      <alignment vertical="center" wrapText="1"/>
    </xf>
    <xf numFmtId="0" fontId="11" fillId="2" borderId="5" xfId="1" applyFont="1" applyFill="1" applyBorder="1" applyAlignment="1">
      <alignment vertical="center" wrapText="1"/>
    </xf>
    <xf numFmtId="0" fontId="10" fillId="2" borderId="2" xfId="1" applyFont="1" applyFill="1" applyBorder="1" applyAlignment="1">
      <alignment vertical="center" wrapText="1"/>
    </xf>
    <xf numFmtId="49" fontId="10" fillId="2" borderId="24" xfId="1" applyNumberFormat="1" applyFont="1" applyFill="1" applyBorder="1" applyAlignment="1">
      <alignment vertical="center" wrapText="1"/>
    </xf>
    <xf numFmtId="0" fontId="10" fillId="2" borderId="33" xfId="1" applyFont="1" applyFill="1" applyBorder="1" applyAlignment="1">
      <alignment horizontal="left" vertical="center" wrapText="1"/>
    </xf>
    <xf numFmtId="0" fontId="11" fillId="2" borderId="24" xfId="1" applyFont="1" applyFill="1" applyBorder="1" applyAlignment="1">
      <alignment vertical="center" wrapText="1"/>
    </xf>
    <xf numFmtId="164" fontId="11" fillId="10" borderId="28" xfId="1" applyNumberFormat="1" applyFont="1" applyFill="1" applyBorder="1" applyAlignment="1">
      <alignment vertical="center" wrapText="1"/>
    </xf>
    <xf numFmtId="49" fontId="10" fillId="2" borderId="14" xfId="1" applyNumberFormat="1" applyFont="1" applyFill="1" applyBorder="1" applyAlignment="1">
      <alignment vertical="center" wrapText="1"/>
    </xf>
    <xf numFmtId="0" fontId="10" fillId="2" borderId="24" xfId="1" applyFont="1" applyFill="1" applyBorder="1" applyAlignment="1">
      <alignment vertical="center" wrapText="1"/>
    </xf>
    <xf numFmtId="2" fontId="11" fillId="10" borderId="24" xfId="1" applyNumberFormat="1" applyFont="1" applyFill="1" applyBorder="1" applyAlignment="1">
      <alignment vertical="center" wrapText="1"/>
    </xf>
    <xf numFmtId="0" fontId="10" fillId="2" borderId="29" xfId="1" applyFont="1" applyFill="1" applyBorder="1" applyAlignment="1">
      <alignment vertical="center" wrapText="1"/>
    </xf>
    <xf numFmtId="2" fontId="11" fillId="10" borderId="3" xfId="1" applyNumberFormat="1" applyFont="1" applyFill="1" applyBorder="1" applyAlignment="1">
      <alignment vertical="center" wrapText="1"/>
    </xf>
    <xf numFmtId="164" fontId="11" fillId="10" borderId="3" xfId="1" applyNumberFormat="1" applyFont="1" applyFill="1" applyBorder="1" applyAlignment="1">
      <alignment vertical="center" wrapText="1"/>
    </xf>
    <xf numFmtId="0" fontId="13" fillId="12" borderId="3" xfId="1" applyFont="1" applyFill="1" applyBorder="1" applyAlignment="1">
      <alignment vertical="center" wrapText="1"/>
    </xf>
    <xf numFmtId="0" fontId="10" fillId="0" borderId="5" xfId="1" applyFont="1" applyBorder="1" applyAlignment="1">
      <alignment vertical="center" wrapText="1"/>
    </xf>
    <xf numFmtId="0" fontId="10" fillId="0" borderId="3" xfId="1" applyFont="1" applyBorder="1" applyAlignment="1">
      <alignment vertical="center" wrapText="1"/>
    </xf>
    <xf numFmtId="49" fontId="10" fillId="0" borderId="2" xfId="1" applyNumberFormat="1" applyFont="1" applyBorder="1" applyAlignment="1">
      <alignment vertical="center" wrapText="1"/>
    </xf>
    <xf numFmtId="0" fontId="11" fillId="0" borderId="3" xfId="1" applyFont="1" applyBorder="1" applyAlignment="1">
      <alignment vertical="center" wrapText="1"/>
    </xf>
    <xf numFmtId="49" fontId="10" fillId="0" borderId="8" xfId="1" applyNumberFormat="1" applyFont="1" applyBorder="1" applyAlignment="1">
      <alignment vertical="center" wrapText="1"/>
    </xf>
    <xf numFmtId="0" fontId="11" fillId="0" borderId="5" xfId="1" applyFont="1" applyBorder="1" applyAlignment="1">
      <alignment vertical="center" wrapText="1"/>
    </xf>
    <xf numFmtId="2" fontId="11" fillId="10" borderId="5" xfId="1" applyNumberFormat="1" applyFont="1" applyFill="1" applyBorder="1" applyAlignment="1">
      <alignment vertical="center" wrapText="1"/>
    </xf>
    <xf numFmtId="0" fontId="10" fillId="0" borderId="0" xfId="1" applyFont="1" applyFill="1" applyAlignment="1">
      <alignment horizontal="right"/>
    </xf>
    <xf numFmtId="49" fontId="10" fillId="0" borderId="24" xfId="1" applyNumberFormat="1" applyFont="1" applyBorder="1" applyAlignment="1">
      <alignment vertical="center" wrapText="1"/>
    </xf>
    <xf numFmtId="0" fontId="11" fillId="0" borderId="24" xfId="1" applyFont="1" applyBorder="1" applyAlignment="1">
      <alignment vertical="center" wrapText="1"/>
    </xf>
    <xf numFmtId="0" fontId="10" fillId="0" borderId="24" xfId="1" applyFont="1" applyBorder="1" applyAlignment="1">
      <alignment vertical="center" wrapText="1"/>
    </xf>
    <xf numFmtId="49" fontId="10" fillId="0" borderId="1" xfId="1" applyNumberFormat="1" applyFont="1" applyBorder="1" applyAlignment="1">
      <alignment vertical="center" wrapText="1"/>
    </xf>
    <xf numFmtId="0" fontId="10" fillId="0" borderId="1" xfId="1" applyFont="1" applyBorder="1" applyAlignment="1">
      <alignment vertical="center" wrapText="1"/>
    </xf>
    <xf numFmtId="0" fontId="15" fillId="0" borderId="0" xfId="1" applyFont="1" applyFill="1"/>
    <xf numFmtId="0" fontId="16" fillId="0" borderId="0" xfId="1" applyFont="1" applyFill="1"/>
    <xf numFmtId="0" fontId="10" fillId="0" borderId="8" xfId="1" applyNumberFormat="1" applyFont="1" applyFill="1" applyBorder="1" applyAlignment="1">
      <alignment vertical="center" wrapText="1"/>
    </xf>
    <xf numFmtId="0" fontId="17" fillId="0" borderId="24" xfId="1" applyFont="1" applyFill="1" applyBorder="1" applyAlignment="1">
      <alignment vertical="center" wrapText="1"/>
    </xf>
    <xf numFmtId="0" fontId="10" fillId="0" borderId="8" xfId="1" applyFont="1" applyFill="1" applyBorder="1" applyAlignment="1">
      <alignment vertical="center" wrapText="1"/>
    </xf>
    <xf numFmtId="0" fontId="11" fillId="10" borderId="8" xfId="1" applyFont="1" applyFill="1" applyBorder="1" applyAlignment="1">
      <alignment vertical="center" wrapText="1"/>
    </xf>
    <xf numFmtId="0" fontId="11" fillId="0" borderId="8" xfId="1" applyFont="1" applyFill="1" applyBorder="1" applyAlignment="1">
      <alignment vertical="center" wrapText="1"/>
    </xf>
    <xf numFmtId="0" fontId="18" fillId="10" borderId="3" xfId="1" applyFont="1" applyFill="1" applyBorder="1" applyAlignment="1">
      <alignment vertical="center" wrapText="1"/>
    </xf>
    <xf numFmtId="0" fontId="18" fillId="0" borderId="3" xfId="1" applyFont="1" applyBorder="1" applyAlignment="1">
      <alignment vertical="center" wrapText="1"/>
    </xf>
    <xf numFmtId="165" fontId="18" fillId="10" borderId="3" xfId="1" applyNumberFormat="1" applyFont="1" applyFill="1" applyBorder="1" applyAlignment="1">
      <alignment vertical="center" wrapText="1"/>
    </xf>
    <xf numFmtId="0" fontId="18" fillId="0" borderId="3" xfId="1" applyFont="1" applyFill="1" applyBorder="1" applyAlignment="1">
      <alignment vertical="center" wrapText="1"/>
    </xf>
    <xf numFmtId="0" fontId="13" fillId="12" borderId="5" xfId="1" applyFont="1" applyFill="1" applyBorder="1" applyAlignment="1">
      <alignment vertical="center" wrapText="1"/>
    </xf>
    <xf numFmtId="0" fontId="11" fillId="10" borderId="24" xfId="1" applyFont="1" applyFill="1" applyBorder="1" applyAlignment="1">
      <alignment vertical="center" wrapText="1"/>
    </xf>
    <xf numFmtId="4" fontId="10" fillId="10" borderId="3" xfId="1" applyNumberFormat="1" applyFont="1" applyFill="1" applyBorder="1" applyAlignment="1">
      <alignment vertical="center" wrapText="1"/>
    </xf>
    <xf numFmtId="0" fontId="14" fillId="10" borderId="3" xfId="1" applyFont="1" applyFill="1" applyBorder="1" applyAlignment="1">
      <alignment vertical="center" wrapText="1"/>
    </xf>
    <xf numFmtId="0" fontId="14" fillId="13" borderId="3" xfId="1" applyFont="1" applyFill="1" applyBorder="1" applyAlignment="1">
      <alignment vertical="center" wrapText="1"/>
    </xf>
    <xf numFmtId="0" fontId="11" fillId="4" borderId="3" xfId="1" applyFont="1" applyFill="1" applyBorder="1" applyAlignment="1">
      <alignment vertical="center" wrapText="1"/>
    </xf>
    <xf numFmtId="4" fontId="11" fillId="4" borderId="3" xfId="1" applyNumberFormat="1" applyFont="1" applyFill="1" applyBorder="1" applyAlignment="1">
      <alignment vertical="center" wrapText="1"/>
    </xf>
    <xf numFmtId="4" fontId="10" fillId="4" borderId="3" xfId="1" applyNumberFormat="1" applyFont="1" applyFill="1" applyBorder="1" applyAlignment="1">
      <alignment vertical="center" wrapText="1"/>
    </xf>
    <xf numFmtId="4" fontId="10" fillId="4" borderId="3" xfId="1" applyNumberFormat="1" applyFont="1" applyFill="1" applyBorder="1" applyAlignment="1">
      <alignment horizontal="center" vertical="center" wrapText="1"/>
    </xf>
    <xf numFmtId="0" fontId="10" fillId="0" borderId="0" xfId="1" applyNumberFormat="1" applyFont="1"/>
    <xf numFmtId="0" fontId="10" fillId="14" borderId="0" xfId="1" applyFont="1" applyFill="1"/>
    <xf numFmtId="0" fontId="10" fillId="10" borderId="0" xfId="1" applyFont="1" applyFill="1" applyAlignment="1"/>
    <xf numFmtId="4" fontId="11" fillId="4" borderId="1" xfId="1" applyNumberFormat="1" applyFont="1" applyFill="1" applyBorder="1" applyAlignment="1">
      <alignment vertical="center" wrapText="1"/>
    </xf>
    <xf numFmtId="4" fontId="11" fillId="4" borderId="2" xfId="1" applyNumberFormat="1" applyFont="1" applyFill="1" applyBorder="1" applyAlignment="1">
      <alignment vertical="center" wrapText="1"/>
    </xf>
    <xf numFmtId="4" fontId="11" fillId="4" borderId="8" xfId="1" applyNumberFormat="1" applyFont="1" applyFill="1" applyBorder="1" applyAlignment="1">
      <alignment vertical="center" wrapText="1"/>
    </xf>
    <xf numFmtId="4" fontId="11" fillId="4" borderId="24" xfId="1" applyNumberFormat="1" applyFont="1" applyFill="1" applyBorder="1" applyAlignment="1">
      <alignment vertical="center" wrapText="1"/>
    </xf>
    <xf numFmtId="4" fontId="11" fillId="4" borderId="28" xfId="1" applyNumberFormat="1" applyFont="1" applyFill="1" applyBorder="1" applyAlignment="1">
      <alignment vertical="center" wrapText="1"/>
    </xf>
    <xf numFmtId="4" fontId="13" fillId="4" borderId="28" xfId="1" applyNumberFormat="1" applyFont="1" applyFill="1" applyBorder="1" applyAlignment="1">
      <alignment vertical="center" wrapText="1"/>
    </xf>
    <xf numFmtId="4" fontId="10" fillId="4" borderId="28" xfId="1" applyNumberFormat="1" applyFont="1" applyFill="1" applyBorder="1" applyAlignment="1">
      <alignment vertical="center"/>
    </xf>
    <xf numFmtId="4" fontId="10" fillId="4" borderId="28" xfId="1" applyNumberFormat="1" applyFont="1" applyFill="1" applyBorder="1" applyAlignment="1">
      <alignment vertical="center" wrapText="1"/>
    </xf>
    <xf numFmtId="4" fontId="10" fillId="4" borderId="1" xfId="1" applyNumberFormat="1" applyFont="1" applyFill="1" applyBorder="1" applyAlignment="1">
      <alignment vertical="center" wrapText="1"/>
    </xf>
    <xf numFmtId="4" fontId="10" fillId="4" borderId="2" xfId="1" applyNumberFormat="1" applyFont="1" applyFill="1" applyBorder="1" applyAlignment="1">
      <alignment vertical="center" wrapText="1"/>
    </xf>
    <xf numFmtId="4" fontId="10" fillId="4" borderId="5" xfId="1" applyNumberFormat="1" applyFont="1" applyFill="1" applyBorder="1" applyAlignment="1">
      <alignment vertical="center" wrapText="1"/>
    </xf>
    <xf numFmtId="4" fontId="10" fillId="4" borderId="24" xfId="1" applyNumberFormat="1" applyFont="1" applyFill="1" applyBorder="1" applyAlignment="1">
      <alignment vertical="center" wrapText="1"/>
    </xf>
    <xf numFmtId="4" fontId="10" fillId="4" borderId="8" xfId="1" applyNumberFormat="1" applyFont="1" applyFill="1" applyBorder="1" applyAlignment="1">
      <alignment vertical="center" wrapText="1"/>
    </xf>
    <xf numFmtId="4" fontId="13" fillId="4" borderId="3" xfId="1" applyNumberFormat="1" applyFont="1" applyFill="1" applyBorder="1" applyAlignment="1">
      <alignment vertical="center" wrapText="1"/>
    </xf>
    <xf numFmtId="4" fontId="10" fillId="4" borderId="0" xfId="1" applyNumberFormat="1" applyFont="1" applyFill="1"/>
    <xf numFmtId="4" fontId="11" fillId="5" borderId="2" xfId="1" applyNumberFormat="1" applyFont="1" applyFill="1" applyBorder="1" applyAlignment="1">
      <alignment vertical="center" wrapText="1"/>
    </xf>
    <xf numFmtId="4" fontId="11" fillId="5" borderId="3" xfId="1" applyNumberFormat="1" applyFont="1" applyFill="1" applyBorder="1" applyAlignment="1">
      <alignment vertical="center" wrapText="1"/>
    </xf>
    <xf numFmtId="4" fontId="10" fillId="5" borderId="3" xfId="1" applyNumberFormat="1" applyFont="1" applyFill="1" applyBorder="1" applyAlignment="1">
      <alignment horizontal="center" vertical="center" wrapText="1"/>
    </xf>
    <xf numFmtId="4" fontId="10" fillId="5" borderId="3" xfId="1" applyNumberFormat="1" applyFont="1" applyFill="1" applyBorder="1" applyAlignment="1">
      <alignment vertical="center" wrapText="1"/>
    </xf>
    <xf numFmtId="4" fontId="10" fillId="5" borderId="1" xfId="1" applyNumberFormat="1" applyFont="1" applyFill="1" applyBorder="1" applyAlignment="1">
      <alignment vertical="center" wrapText="1"/>
    </xf>
    <xf numFmtId="4" fontId="10" fillId="5" borderId="2" xfId="1" applyNumberFormat="1" applyFont="1" applyFill="1" applyBorder="1" applyAlignment="1">
      <alignment vertical="center" wrapText="1"/>
    </xf>
    <xf numFmtId="4" fontId="10" fillId="5" borderId="24" xfId="1" applyNumberFormat="1" applyFont="1" applyFill="1" applyBorder="1" applyAlignment="1">
      <alignment vertical="center" wrapText="1"/>
    </xf>
    <xf numFmtId="4" fontId="13" fillId="5" borderId="3" xfId="1" applyNumberFormat="1" applyFont="1" applyFill="1" applyBorder="1" applyAlignment="1">
      <alignment vertical="center" wrapText="1"/>
    </xf>
    <xf numFmtId="4" fontId="10" fillId="5" borderId="0" xfId="1" applyNumberFormat="1" applyFont="1" applyFill="1"/>
    <xf numFmtId="4" fontId="11" fillId="15" borderId="3" xfId="1" applyNumberFormat="1" applyFont="1" applyFill="1" applyBorder="1" applyAlignment="1">
      <alignment vertical="center" wrapText="1"/>
    </xf>
    <xf numFmtId="4" fontId="10" fillId="15" borderId="3" xfId="1" applyNumberFormat="1" applyFont="1" applyFill="1" applyBorder="1" applyAlignment="1">
      <alignment vertical="center" wrapText="1"/>
    </xf>
    <xf numFmtId="4" fontId="10" fillId="15" borderId="1" xfId="1" applyNumberFormat="1" applyFont="1" applyFill="1" applyBorder="1" applyAlignment="1">
      <alignment vertical="center" wrapText="1"/>
    </xf>
    <xf numFmtId="4" fontId="10" fillId="15" borderId="2" xfId="1" applyNumberFormat="1" applyFont="1" applyFill="1" applyBorder="1" applyAlignment="1">
      <alignment vertical="center" wrapText="1"/>
    </xf>
    <xf numFmtId="4" fontId="10" fillId="15" borderId="24" xfId="1" applyNumberFormat="1" applyFont="1" applyFill="1" applyBorder="1" applyAlignment="1">
      <alignment vertical="center" wrapText="1"/>
    </xf>
    <xf numFmtId="4" fontId="13" fillId="15" borderId="3" xfId="1" applyNumberFormat="1" applyFont="1" applyFill="1" applyBorder="1" applyAlignment="1">
      <alignment vertical="center" wrapText="1"/>
    </xf>
    <xf numFmtId="4" fontId="10" fillId="15" borderId="0" xfId="1" applyNumberFormat="1" applyFont="1" applyFill="1"/>
    <xf numFmtId="0" fontId="10" fillId="16" borderId="3" xfId="1" applyNumberFormat="1" applyFont="1" applyFill="1" applyBorder="1" applyAlignment="1">
      <alignment horizontal="center" vertical="center" wrapText="1"/>
    </xf>
    <xf numFmtId="0" fontId="10" fillId="16" borderId="3" xfId="1" applyNumberFormat="1" applyFont="1" applyFill="1" applyBorder="1" applyAlignment="1">
      <alignment horizontal="right" vertical="center" wrapText="1"/>
    </xf>
    <xf numFmtId="4" fontId="10" fillId="16" borderId="3" xfId="1" applyNumberFormat="1" applyFont="1" applyFill="1" applyBorder="1" applyAlignment="1">
      <alignment horizontal="center" vertical="center" wrapText="1"/>
    </xf>
    <xf numFmtId="4" fontId="10" fillId="16" borderId="3" xfId="1" applyNumberFormat="1" applyFont="1" applyFill="1" applyBorder="1" applyAlignment="1">
      <alignment horizontal="right" vertical="center" wrapText="1"/>
    </xf>
    <xf numFmtId="4" fontId="11" fillId="16" borderId="3" xfId="1" applyNumberFormat="1" applyFont="1" applyFill="1" applyBorder="1" applyAlignment="1">
      <alignment vertical="center" wrapText="1"/>
    </xf>
    <xf numFmtId="4" fontId="11" fillId="16" borderId="3" xfId="1" applyNumberFormat="1" applyFont="1" applyFill="1" applyBorder="1" applyAlignment="1">
      <alignment horizontal="right" vertical="center" wrapText="1"/>
    </xf>
    <xf numFmtId="0" fontId="11" fillId="16" borderId="3" xfId="1" applyFont="1" applyFill="1" applyBorder="1" applyAlignment="1">
      <alignment horizontal="right" vertical="center" wrapText="1"/>
    </xf>
    <xf numFmtId="4" fontId="10" fillId="16" borderId="5" xfId="1" applyNumberFormat="1" applyFont="1" applyFill="1" applyBorder="1" applyAlignment="1">
      <alignment horizontal="right" vertical="center"/>
    </xf>
    <xf numFmtId="0" fontId="11" fillId="16" borderId="5" xfId="1" applyFont="1" applyFill="1" applyBorder="1" applyAlignment="1">
      <alignment horizontal="right" vertical="center" wrapText="1"/>
    </xf>
    <xf numFmtId="4" fontId="10" fillId="16" borderId="24" xfId="1" applyNumberFormat="1" applyFont="1" applyFill="1" applyBorder="1" applyAlignment="1">
      <alignment horizontal="right" vertical="center"/>
    </xf>
    <xf numFmtId="0" fontId="11" fillId="16" borderId="24" xfId="1" applyFont="1" applyFill="1" applyBorder="1" applyAlignment="1">
      <alignment horizontal="right" vertical="center" wrapText="1"/>
    </xf>
    <xf numFmtId="0" fontId="10" fillId="16" borderId="3" xfId="1" applyFont="1" applyFill="1" applyBorder="1" applyAlignment="1">
      <alignment horizontal="right" vertical="center" wrapText="1"/>
    </xf>
    <xf numFmtId="4" fontId="18" fillId="16" borderId="3" xfId="1" applyNumberFormat="1" applyFont="1" applyFill="1" applyBorder="1" applyAlignment="1">
      <alignment horizontal="right" vertical="center" wrapText="1"/>
    </xf>
    <xf numFmtId="4" fontId="10" fillId="16" borderId="3" xfId="1" applyNumberFormat="1" applyFont="1" applyFill="1" applyBorder="1" applyAlignment="1">
      <alignment vertical="center" wrapText="1"/>
    </xf>
    <xf numFmtId="4" fontId="10" fillId="16" borderId="24" xfId="1" applyNumberFormat="1" applyFont="1" applyFill="1" applyBorder="1" applyAlignment="1">
      <alignment vertical="center" wrapText="1"/>
    </xf>
    <xf numFmtId="4" fontId="13" fillId="16" borderId="3" xfId="1" applyNumberFormat="1" applyFont="1" applyFill="1" applyBorder="1" applyAlignment="1">
      <alignment horizontal="center" vertical="center" wrapText="1"/>
    </xf>
    <xf numFmtId="4" fontId="13" fillId="16" borderId="3" xfId="1" applyNumberFormat="1" applyFont="1" applyFill="1" applyBorder="1" applyAlignment="1">
      <alignment horizontal="right" vertical="center" wrapText="1"/>
    </xf>
    <xf numFmtId="4" fontId="10" fillId="16" borderId="0" xfId="1" applyNumberFormat="1" applyFont="1" applyFill="1"/>
    <xf numFmtId="4" fontId="10" fillId="16" borderId="0" xfId="1" applyNumberFormat="1" applyFont="1" applyFill="1" applyAlignment="1">
      <alignment horizontal="right"/>
    </xf>
    <xf numFmtId="4" fontId="10" fillId="17" borderId="1" xfId="1" applyNumberFormat="1" applyFont="1" applyFill="1" applyBorder="1" applyAlignment="1">
      <alignment horizontal="right" vertical="center" wrapText="1"/>
    </xf>
    <xf numFmtId="4" fontId="10" fillId="17" borderId="2" xfId="1" applyNumberFormat="1" applyFont="1" applyFill="1" applyBorder="1" applyAlignment="1">
      <alignment horizontal="right" vertical="center" wrapText="1"/>
    </xf>
    <xf numFmtId="4" fontId="10" fillId="17" borderId="3" xfId="1" applyNumberFormat="1" applyFont="1" applyFill="1" applyBorder="1" applyAlignment="1">
      <alignment horizontal="right" vertical="center" wrapText="1"/>
    </xf>
    <xf numFmtId="4" fontId="11" fillId="17" borderId="3" xfId="1" applyNumberFormat="1" applyFont="1" applyFill="1" applyBorder="1" applyAlignment="1">
      <alignment horizontal="right" vertical="center" wrapText="1"/>
    </xf>
    <xf numFmtId="4" fontId="11" fillId="17" borderId="1" xfId="1" applyNumberFormat="1" applyFont="1" applyFill="1" applyBorder="1" applyAlignment="1">
      <alignment horizontal="right" vertical="center" wrapText="1"/>
    </xf>
    <xf numFmtId="4" fontId="11" fillId="17" borderId="2" xfId="1" applyNumberFormat="1" applyFont="1" applyFill="1" applyBorder="1" applyAlignment="1">
      <alignment horizontal="right" vertical="center" wrapText="1"/>
    </xf>
    <xf numFmtId="4" fontId="11" fillId="17" borderId="25" xfId="1" applyNumberFormat="1" applyFont="1" applyFill="1" applyBorder="1" applyAlignment="1">
      <alignment horizontal="right" vertical="center" wrapText="1"/>
    </xf>
    <xf numFmtId="4" fontId="11" fillId="17" borderId="0" xfId="1" applyNumberFormat="1" applyFont="1" applyFill="1" applyBorder="1" applyAlignment="1">
      <alignment horizontal="right" vertical="center" wrapText="1"/>
    </xf>
    <xf numFmtId="4" fontId="11" fillId="17" borderId="8" xfId="1" applyNumberFormat="1" applyFont="1" applyFill="1" applyBorder="1" applyAlignment="1">
      <alignment horizontal="right" vertical="center" wrapText="1"/>
    </xf>
    <xf numFmtId="4" fontId="11" fillId="17" borderId="28" xfId="1" applyNumberFormat="1" applyFont="1" applyFill="1" applyBorder="1" applyAlignment="1">
      <alignment horizontal="right" vertical="center" wrapText="1"/>
    </xf>
    <xf numFmtId="4" fontId="11" fillId="17" borderId="24" xfId="1" applyNumberFormat="1" applyFont="1" applyFill="1" applyBorder="1" applyAlignment="1">
      <alignment horizontal="right" vertical="center" wrapText="1"/>
    </xf>
    <xf numFmtId="4" fontId="11" fillId="17" borderId="5" xfId="1" applyNumberFormat="1" applyFont="1" applyFill="1" applyBorder="1" applyAlignment="1">
      <alignment horizontal="right" vertical="center" wrapText="1"/>
    </xf>
    <xf numFmtId="4" fontId="11" fillId="17" borderId="1" xfId="1" applyNumberFormat="1" applyFont="1" applyFill="1" applyBorder="1" applyAlignment="1">
      <alignment vertical="center" wrapText="1"/>
    </xf>
    <xf numFmtId="4" fontId="11" fillId="17" borderId="2" xfId="1" applyNumberFormat="1" applyFont="1" applyFill="1" applyBorder="1" applyAlignment="1">
      <alignment vertical="center" wrapText="1"/>
    </xf>
    <xf numFmtId="4" fontId="18" fillId="17" borderId="1" xfId="1" applyNumberFormat="1" applyFont="1" applyFill="1" applyBorder="1" applyAlignment="1">
      <alignment vertical="center" wrapText="1"/>
    </xf>
    <xf numFmtId="4" fontId="18" fillId="17" borderId="2" xfId="1" applyNumberFormat="1" applyFont="1" applyFill="1" applyBorder="1" applyAlignment="1">
      <alignment vertical="center" wrapText="1"/>
    </xf>
    <xf numFmtId="4" fontId="18" fillId="17" borderId="3" xfId="1" applyNumberFormat="1" applyFont="1" applyFill="1" applyBorder="1" applyAlignment="1">
      <alignment vertical="center" wrapText="1"/>
    </xf>
    <xf numFmtId="4" fontId="18" fillId="17" borderId="3" xfId="1" applyNumberFormat="1" applyFont="1" applyFill="1" applyBorder="1" applyAlignment="1">
      <alignment horizontal="right" vertical="center" wrapText="1"/>
    </xf>
    <xf numFmtId="4" fontId="13" fillId="17" borderId="3" xfId="1" applyNumberFormat="1" applyFont="1" applyFill="1" applyBorder="1" applyAlignment="1">
      <alignment horizontal="right" vertical="center" wrapText="1"/>
    </xf>
    <xf numFmtId="4" fontId="10" fillId="17" borderId="0" xfId="1" applyNumberFormat="1" applyFont="1" applyFill="1" applyAlignment="1">
      <alignment horizontal="right"/>
    </xf>
    <xf numFmtId="0" fontId="10" fillId="17" borderId="0" xfId="1" applyFont="1" applyFill="1"/>
    <xf numFmtId="0" fontId="10" fillId="15" borderId="0" xfId="1" applyFont="1" applyFill="1"/>
    <xf numFmtId="0" fontId="10" fillId="16" borderId="0" xfId="1" applyFont="1" applyFill="1"/>
    <xf numFmtId="0" fontId="10" fillId="5" borderId="0" xfId="1" applyFont="1" applyFill="1"/>
    <xf numFmtId="0" fontId="10" fillId="4" borderId="0" xfId="1" applyFont="1" applyFill="1"/>
    <xf numFmtId="0" fontId="10" fillId="9" borderId="0" xfId="1" applyFont="1" applyFill="1"/>
    <xf numFmtId="0" fontId="10" fillId="0" borderId="0" xfId="1" applyNumberFormat="1" applyFont="1" applyFill="1"/>
    <xf numFmtId="4" fontId="10" fillId="0" borderId="0" xfId="1" applyNumberFormat="1" applyFont="1" applyFill="1"/>
    <xf numFmtId="4" fontId="10" fillId="0" borderId="0" xfId="1" applyNumberFormat="1" applyFont="1" applyFill="1" applyAlignment="1">
      <alignment horizontal="right"/>
    </xf>
    <xf numFmtId="4" fontId="10" fillId="17" borderId="0" xfId="1" applyNumberFormat="1" applyFont="1" applyFill="1"/>
    <xf numFmtId="4" fontId="10" fillId="9" borderId="0" xfId="1" applyNumberFormat="1" applyFont="1" applyFill="1"/>
    <xf numFmtId="0" fontId="20" fillId="2" borderId="2" xfId="1" applyNumberFormat="1" applyFont="1" applyFill="1" applyBorder="1" applyAlignment="1">
      <alignment vertical="center" wrapText="1"/>
    </xf>
    <xf numFmtId="0" fontId="20" fillId="2" borderId="3" xfId="1" applyFont="1" applyFill="1" applyBorder="1" applyAlignment="1">
      <alignment vertical="center" wrapText="1"/>
    </xf>
    <xf numFmtId="4" fontId="20" fillId="4" borderId="5" xfId="1" applyNumberFormat="1" applyFont="1" applyFill="1" applyBorder="1" applyAlignment="1">
      <alignment vertical="center" wrapText="1"/>
    </xf>
    <xf numFmtId="4" fontId="20" fillId="5" borderId="5" xfId="1" applyNumberFormat="1" applyFont="1" applyFill="1" applyBorder="1" applyAlignment="1">
      <alignment vertical="center" wrapText="1"/>
    </xf>
    <xf numFmtId="4" fontId="20" fillId="15" borderId="5" xfId="1" applyNumberFormat="1" applyFont="1" applyFill="1" applyBorder="1" applyAlignment="1">
      <alignment vertical="center" wrapText="1"/>
    </xf>
    <xf numFmtId="4" fontId="21" fillId="17" borderId="1" xfId="1" applyNumberFormat="1" applyFont="1" applyFill="1" applyBorder="1" applyAlignment="1">
      <alignment horizontal="right" wrapText="1"/>
    </xf>
    <xf numFmtId="4" fontId="21" fillId="17" borderId="1" xfId="1" applyNumberFormat="1" applyFont="1" applyFill="1" applyBorder="1" applyAlignment="1">
      <alignment horizontal="right" vertical="center" wrapText="1"/>
    </xf>
    <xf numFmtId="0" fontId="21" fillId="2" borderId="5" xfId="1" applyFont="1" applyFill="1" applyBorder="1" applyAlignment="1">
      <alignment vertical="top" wrapText="1"/>
    </xf>
    <xf numFmtId="0" fontId="21" fillId="0" borderId="0" xfId="1" applyFont="1" applyFill="1"/>
    <xf numFmtId="0" fontId="21" fillId="4" borderId="0" xfId="1" applyFont="1" applyFill="1"/>
    <xf numFmtId="0" fontId="21" fillId="5" borderId="0" xfId="1" applyFont="1" applyFill="1"/>
    <xf numFmtId="0" fontId="21" fillId="15" borderId="0" xfId="1" applyFont="1" applyFill="1"/>
    <xf numFmtId="0" fontId="21" fillId="16" borderId="0" xfId="1" applyFont="1" applyFill="1"/>
    <xf numFmtId="0" fontId="21" fillId="17" borderId="0" xfId="1" applyFont="1" applyFill="1"/>
    <xf numFmtId="0" fontId="21" fillId="9" borderId="0" xfId="1" applyFont="1" applyFill="1"/>
    <xf numFmtId="0" fontId="21" fillId="0" borderId="0" xfId="1" applyFont="1"/>
    <xf numFmtId="4" fontId="20" fillId="4" borderId="3" xfId="1" applyNumberFormat="1" applyFont="1" applyFill="1" applyBorder="1" applyAlignment="1">
      <alignment vertical="center" wrapText="1"/>
    </xf>
    <xf numFmtId="4" fontId="20" fillId="5" borderId="2" xfId="1" applyNumberFormat="1" applyFont="1" applyFill="1" applyBorder="1" applyAlignment="1">
      <alignment vertical="center" wrapText="1"/>
    </xf>
    <xf numFmtId="4" fontId="20" fillId="5" borderId="3" xfId="1" applyNumberFormat="1" applyFont="1" applyFill="1" applyBorder="1" applyAlignment="1">
      <alignment vertical="center" wrapText="1"/>
    </xf>
    <xf numFmtId="4" fontId="20" fillId="15" borderId="3" xfId="1" applyNumberFormat="1" applyFont="1" applyFill="1" applyBorder="1" applyAlignment="1">
      <alignment vertical="center" wrapText="1"/>
    </xf>
    <xf numFmtId="4" fontId="21" fillId="17" borderId="2" xfId="1" applyNumberFormat="1" applyFont="1" applyFill="1" applyBorder="1" applyAlignment="1">
      <alignment horizontal="right" wrapText="1"/>
    </xf>
    <xf numFmtId="4" fontId="21" fillId="17" borderId="2" xfId="1" applyNumberFormat="1" applyFont="1" applyFill="1" applyBorder="1" applyAlignment="1">
      <alignment horizontal="right" vertical="center" wrapText="1"/>
    </xf>
    <xf numFmtId="0" fontId="21" fillId="2" borderId="3" xfId="1" applyFont="1" applyFill="1" applyBorder="1" applyAlignment="1">
      <alignment vertical="top" wrapText="1"/>
    </xf>
    <xf numFmtId="0" fontId="21" fillId="9" borderId="0" xfId="1" applyFont="1" applyFill="1" applyAlignment="1">
      <alignment horizontal="right"/>
    </xf>
    <xf numFmtId="2" fontId="0" fillId="0" borderId="0" xfId="0" applyNumberFormat="1"/>
    <xf numFmtId="2" fontId="0" fillId="0" borderId="0" xfId="0" applyNumberFormat="1" applyAlignment="1">
      <alignment wrapText="1"/>
    </xf>
    <xf numFmtId="0" fontId="0" fillId="17" borderId="0" xfId="0" applyFill="1"/>
    <xf numFmtId="4" fontId="11" fillId="16" borderId="24" xfId="1" applyNumberFormat="1" applyFont="1" applyFill="1" applyBorder="1" applyAlignment="1">
      <alignment horizontal="right" vertical="center" wrapText="1"/>
    </xf>
    <xf numFmtId="4" fontId="11" fillId="16" borderId="8" xfId="1" applyNumberFormat="1" applyFont="1" applyFill="1" applyBorder="1" applyAlignment="1">
      <alignment horizontal="right" vertical="center" wrapText="1"/>
    </xf>
    <xf numFmtId="4" fontId="10" fillId="5" borderId="3" xfId="1" applyNumberFormat="1" applyFont="1" applyFill="1" applyBorder="1" applyAlignment="1">
      <alignment horizontal="right" vertical="center" wrapText="1"/>
    </xf>
    <xf numFmtId="4" fontId="10" fillId="15" borderId="3" xfId="1" applyNumberFormat="1" applyFont="1" applyFill="1" applyBorder="1" applyAlignment="1">
      <alignment horizontal="right" vertical="center" wrapText="1"/>
    </xf>
    <xf numFmtId="4" fontId="11" fillId="5" borderId="3" xfId="1" applyNumberFormat="1" applyFont="1" applyFill="1" applyBorder="1" applyAlignment="1">
      <alignment horizontal="right" vertical="center" wrapText="1"/>
    </xf>
    <xf numFmtId="4" fontId="11" fillId="15" borderId="3" xfId="1" applyNumberFormat="1" applyFont="1" applyFill="1" applyBorder="1" applyAlignment="1">
      <alignment horizontal="right" vertical="center" wrapText="1"/>
    </xf>
    <xf numFmtId="4" fontId="11" fillId="5" borderId="1" xfId="1" applyNumberFormat="1" applyFont="1" applyFill="1" applyBorder="1" applyAlignment="1">
      <alignment horizontal="right" vertical="center" wrapText="1"/>
    </xf>
    <xf numFmtId="4" fontId="11" fillId="15" borderId="1" xfId="1" applyNumberFormat="1" applyFont="1" applyFill="1" applyBorder="1" applyAlignment="1">
      <alignment horizontal="right" vertical="center" wrapText="1"/>
    </xf>
    <xf numFmtId="4" fontId="11" fillId="5" borderId="2" xfId="1" applyNumberFormat="1" applyFont="1" applyFill="1" applyBorder="1" applyAlignment="1">
      <alignment horizontal="right" vertical="center" wrapText="1"/>
    </xf>
    <xf numFmtId="4" fontId="11" fillId="15" borderId="2" xfId="1" applyNumberFormat="1" applyFont="1" applyFill="1" applyBorder="1" applyAlignment="1">
      <alignment horizontal="right" vertical="center" wrapText="1"/>
    </xf>
    <xf numFmtId="4" fontId="11" fillId="5" borderId="8" xfId="1" applyNumberFormat="1" applyFont="1" applyFill="1" applyBorder="1" applyAlignment="1">
      <alignment horizontal="right" vertical="center" wrapText="1"/>
    </xf>
    <xf numFmtId="4" fontId="11" fillId="15" borderId="8" xfId="1" applyNumberFormat="1" applyFont="1" applyFill="1" applyBorder="1" applyAlignment="1">
      <alignment horizontal="right" vertical="center" wrapText="1"/>
    </xf>
    <xf numFmtId="4" fontId="11" fillId="5" borderId="24" xfId="1" applyNumberFormat="1" applyFont="1" applyFill="1" applyBorder="1" applyAlignment="1">
      <alignment horizontal="right" vertical="center" wrapText="1"/>
    </xf>
    <xf numFmtId="4" fontId="11" fillId="15" borderId="24" xfId="1" applyNumberFormat="1" applyFont="1" applyFill="1" applyBorder="1" applyAlignment="1">
      <alignment horizontal="right" vertical="center" wrapText="1"/>
    </xf>
    <xf numFmtId="4" fontId="11" fillId="5" borderId="28" xfId="1" applyNumberFormat="1" applyFont="1" applyFill="1" applyBorder="1" applyAlignment="1">
      <alignment horizontal="right" vertical="center" wrapText="1"/>
    </xf>
    <xf numFmtId="4" fontId="11" fillId="15" borderId="28" xfId="1" applyNumberFormat="1" applyFont="1" applyFill="1" applyBorder="1" applyAlignment="1">
      <alignment horizontal="right" vertical="center" wrapText="1"/>
    </xf>
    <xf numFmtId="4" fontId="13" fillId="5" borderId="28" xfId="1" applyNumberFormat="1" applyFont="1" applyFill="1" applyBorder="1" applyAlignment="1">
      <alignment horizontal="right" vertical="center" wrapText="1"/>
    </xf>
    <xf numFmtId="4" fontId="13" fillId="15" borderId="28" xfId="1" applyNumberFormat="1" applyFont="1" applyFill="1" applyBorder="1" applyAlignment="1">
      <alignment horizontal="right" vertical="center" wrapText="1"/>
    </xf>
    <xf numFmtId="4" fontId="10" fillId="5" borderId="28" xfId="1" applyNumberFormat="1" applyFont="1" applyFill="1" applyBorder="1" applyAlignment="1">
      <alignment horizontal="right" vertical="center"/>
    </xf>
    <xf numFmtId="4" fontId="10" fillId="15" borderId="28" xfId="1" applyNumberFormat="1" applyFont="1" applyFill="1" applyBorder="1" applyAlignment="1">
      <alignment horizontal="right" vertical="center"/>
    </xf>
    <xf numFmtId="4" fontId="10" fillId="5" borderId="28" xfId="1" applyNumberFormat="1" applyFont="1" applyFill="1" applyBorder="1" applyAlignment="1">
      <alignment horizontal="right" vertical="center" wrapText="1"/>
    </xf>
    <xf numFmtId="4" fontId="10" fillId="15" borderId="28" xfId="1" applyNumberFormat="1" applyFont="1" applyFill="1" applyBorder="1" applyAlignment="1">
      <alignment horizontal="right" vertical="center" wrapText="1"/>
    </xf>
    <xf numFmtId="4" fontId="10" fillId="5" borderId="1" xfId="1" applyNumberFormat="1" applyFont="1" applyFill="1" applyBorder="1" applyAlignment="1">
      <alignment horizontal="right" vertical="center" wrapText="1"/>
    </xf>
    <xf numFmtId="4" fontId="10" fillId="15" borderId="1" xfId="1" applyNumberFormat="1" applyFont="1" applyFill="1" applyBorder="1" applyAlignment="1">
      <alignment horizontal="right" vertical="center" wrapText="1"/>
    </xf>
    <xf numFmtId="4" fontId="10" fillId="5" borderId="2" xfId="1" applyNumberFormat="1" applyFont="1" applyFill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4" fontId="10" fillId="5" borderId="5" xfId="1" applyNumberFormat="1" applyFont="1" applyFill="1" applyBorder="1" applyAlignment="1">
      <alignment horizontal="right" vertical="center" wrapText="1"/>
    </xf>
    <xf numFmtId="4" fontId="10" fillId="15" borderId="5" xfId="1" applyNumberFormat="1" applyFont="1" applyFill="1" applyBorder="1" applyAlignment="1">
      <alignment horizontal="right" vertical="center" wrapText="1"/>
    </xf>
    <xf numFmtId="4" fontId="10" fillId="5" borderId="24" xfId="1" applyNumberFormat="1" applyFont="1" applyFill="1" applyBorder="1" applyAlignment="1">
      <alignment horizontal="right" vertical="center" wrapText="1"/>
    </xf>
    <xf numFmtId="4" fontId="10" fillId="15" borderId="24" xfId="1" applyNumberFormat="1" applyFont="1" applyFill="1" applyBorder="1" applyAlignment="1">
      <alignment horizontal="right" vertical="center" wrapText="1"/>
    </xf>
    <xf numFmtId="4" fontId="10" fillId="5" borderId="8" xfId="1" applyNumberFormat="1" applyFont="1" applyFill="1" applyBorder="1" applyAlignment="1">
      <alignment horizontal="right" vertical="center" wrapText="1"/>
    </xf>
    <xf numFmtId="4" fontId="10" fillId="15" borderId="8" xfId="1" applyNumberFormat="1" applyFont="1" applyFill="1" applyBorder="1" applyAlignment="1">
      <alignment horizontal="right" vertical="center" wrapText="1"/>
    </xf>
    <xf numFmtId="4" fontId="13" fillId="5" borderId="3" xfId="1" applyNumberFormat="1" applyFont="1" applyFill="1" applyBorder="1" applyAlignment="1">
      <alignment horizontal="right" vertical="center" wrapText="1"/>
    </xf>
    <xf numFmtId="4" fontId="13" fillId="15" borderId="3" xfId="1" applyNumberFormat="1" applyFont="1" applyFill="1" applyBorder="1" applyAlignment="1">
      <alignment horizontal="right" vertical="center" wrapText="1"/>
    </xf>
    <xf numFmtId="4" fontId="18" fillId="17" borderId="1" xfId="1" applyNumberFormat="1" applyFont="1" applyFill="1" applyBorder="1" applyAlignment="1">
      <alignment horizontal="right" vertical="center" wrapText="1"/>
    </xf>
    <xf numFmtId="4" fontId="18" fillId="17" borderId="2" xfId="1" applyNumberFormat="1" applyFont="1" applyFill="1" applyBorder="1" applyAlignment="1">
      <alignment horizontal="right" vertical="center" wrapText="1"/>
    </xf>
    <xf numFmtId="4" fontId="22" fillId="4" borderId="5" xfId="1" applyNumberFormat="1" applyFont="1" applyFill="1" applyBorder="1" applyAlignment="1">
      <alignment vertical="center" wrapText="1"/>
    </xf>
    <xf numFmtId="4" fontId="22" fillId="5" borderId="5" xfId="1" applyNumberFormat="1" applyFont="1" applyFill="1" applyBorder="1" applyAlignment="1">
      <alignment vertical="center" wrapText="1"/>
    </xf>
    <xf numFmtId="4" fontId="22" fillId="15" borderId="5" xfId="1" applyNumberFormat="1" applyFont="1" applyFill="1" applyBorder="1" applyAlignment="1">
      <alignment vertical="center" wrapText="1"/>
    </xf>
    <xf numFmtId="4" fontId="22" fillId="4" borderId="3" xfId="1" applyNumberFormat="1" applyFont="1" applyFill="1" applyBorder="1" applyAlignment="1">
      <alignment vertical="center" wrapText="1"/>
    </xf>
    <xf numFmtId="4" fontId="22" fillId="5" borderId="2" xfId="1" applyNumberFormat="1" applyFont="1" applyFill="1" applyBorder="1" applyAlignment="1">
      <alignment vertical="center" wrapText="1"/>
    </xf>
    <xf numFmtId="4" fontId="22" fillId="5" borderId="3" xfId="1" applyNumberFormat="1" applyFont="1" applyFill="1" applyBorder="1" applyAlignment="1">
      <alignment vertical="center" wrapText="1"/>
    </xf>
    <xf numFmtId="4" fontId="22" fillId="15" borderId="3" xfId="1" applyNumberFormat="1" applyFont="1" applyFill="1" applyBorder="1" applyAlignment="1">
      <alignment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wrapText="1"/>
    </xf>
    <xf numFmtId="0" fontId="7" fillId="5" borderId="24" xfId="0" applyFont="1" applyFill="1" applyBorder="1" applyAlignment="1">
      <alignment wrapText="1"/>
    </xf>
    <xf numFmtId="0" fontId="7" fillId="7" borderId="24" xfId="0" applyFont="1" applyFill="1" applyBorder="1" applyAlignment="1">
      <alignment wrapText="1"/>
    </xf>
    <xf numFmtId="0" fontId="23" fillId="2" borderId="24" xfId="0" applyFont="1" applyFill="1" applyBorder="1" applyAlignment="1">
      <alignment vertical="center" wrapText="1"/>
    </xf>
    <xf numFmtId="0" fontId="23" fillId="2" borderId="24" xfId="0" applyFont="1" applyFill="1" applyBorder="1" applyAlignment="1">
      <alignment horizontal="justify" vertical="center" wrapText="1"/>
    </xf>
    <xf numFmtId="0" fontId="23" fillId="2" borderId="2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23" fillId="2" borderId="9" xfId="0" applyFont="1" applyFill="1" applyBorder="1" applyAlignment="1">
      <alignment vertical="center" wrapText="1"/>
    </xf>
    <xf numFmtId="0" fontId="23" fillId="2" borderId="27" xfId="0" applyFont="1" applyFill="1" applyBorder="1" applyAlignment="1">
      <alignment vertical="center" wrapText="1"/>
    </xf>
    <xf numFmtId="0" fontId="23" fillId="2" borderId="27" xfId="0" applyFont="1" applyFill="1" applyBorder="1" applyAlignment="1">
      <alignment horizontal="justify" vertical="center" wrapText="1"/>
    </xf>
    <xf numFmtId="0" fontId="5" fillId="2" borderId="0" xfId="0" applyFont="1" applyFill="1" applyBorder="1" applyAlignment="1">
      <alignment horizontal="justify" vertical="center" wrapText="1"/>
    </xf>
    <xf numFmtId="0" fontId="7" fillId="4" borderId="16" xfId="0" applyFont="1" applyFill="1" applyBorder="1" applyAlignment="1">
      <alignment wrapText="1"/>
    </xf>
    <xf numFmtId="0" fontId="7" fillId="4" borderId="28" xfId="0" applyFont="1" applyFill="1" applyBorder="1" applyAlignment="1">
      <alignment wrapText="1"/>
    </xf>
    <xf numFmtId="0" fontId="7" fillId="4" borderId="21" xfId="0" applyFont="1" applyFill="1" applyBorder="1" applyAlignment="1">
      <alignment wrapText="1"/>
    </xf>
    <xf numFmtId="2" fontId="7" fillId="4" borderId="21" xfId="0" applyNumberFormat="1" applyFont="1" applyFill="1" applyBorder="1" applyAlignment="1">
      <alignment wrapText="1"/>
    </xf>
    <xf numFmtId="0" fontId="7" fillId="4" borderId="18" xfId="0" applyFont="1" applyFill="1" applyBorder="1" applyAlignment="1">
      <alignment wrapText="1"/>
    </xf>
    <xf numFmtId="0" fontId="1" fillId="2" borderId="24" xfId="0" applyFont="1" applyFill="1" applyBorder="1" applyAlignment="1">
      <alignment vertical="center" wrapText="1"/>
    </xf>
    <xf numFmtId="0" fontId="5" fillId="2" borderId="24" xfId="0" applyFont="1" applyFill="1" applyBorder="1" applyAlignment="1">
      <alignment vertical="center" wrapText="1"/>
    </xf>
    <xf numFmtId="0" fontId="2" fillId="2" borderId="24" xfId="0" applyFont="1" applyFill="1" applyBorder="1" applyAlignment="1">
      <alignment vertical="center" wrapText="1"/>
    </xf>
    <xf numFmtId="0" fontId="0" fillId="0" borderId="24" xfId="0" applyBorder="1"/>
    <xf numFmtId="0" fontId="23" fillId="2" borderId="2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15" xfId="0" applyFill="1" applyBorder="1"/>
    <xf numFmtId="0" fontId="0" fillId="0" borderId="0" xfId="0" applyBorder="1"/>
    <xf numFmtId="0" fontId="0" fillId="0" borderId="0" xfId="0" applyBorder="1" applyAlignment="1">
      <alignment wrapText="1"/>
    </xf>
    <xf numFmtId="0" fontId="7" fillId="4" borderId="0" xfId="0" applyFont="1" applyFill="1" applyBorder="1" applyAlignment="1">
      <alignment wrapText="1"/>
    </xf>
    <xf numFmtId="0" fontId="7" fillId="5" borderId="0" xfId="0" applyFont="1" applyFill="1" applyBorder="1" applyAlignment="1">
      <alignment wrapText="1"/>
    </xf>
    <xf numFmtId="0" fontId="7" fillId="7" borderId="0" xfId="0" applyFont="1" applyFill="1" applyBorder="1" applyAlignment="1">
      <alignment wrapText="1"/>
    </xf>
    <xf numFmtId="0" fontId="7" fillId="0" borderId="0" xfId="0" applyFont="1" applyBorder="1" applyAlignment="1">
      <alignment wrapText="1"/>
    </xf>
    <xf numFmtId="0" fontId="0" fillId="8" borderId="0" xfId="0" applyFill="1" applyBorder="1"/>
    <xf numFmtId="0" fontId="0" fillId="0" borderId="0" xfId="0" applyFill="1" applyBorder="1"/>
    <xf numFmtId="0" fontId="0" fillId="4" borderId="0" xfId="0" applyFill="1" applyBorder="1"/>
    <xf numFmtId="0" fontId="0" fillId="5" borderId="0" xfId="0" applyFill="1" applyBorder="1"/>
    <xf numFmtId="0" fontId="0" fillId="7" borderId="0" xfId="0" applyFill="1" applyBorder="1"/>
    <xf numFmtId="0" fontId="0" fillId="6" borderId="0" xfId="0" applyFill="1" applyBorder="1"/>
    <xf numFmtId="0" fontId="8" fillId="9" borderId="0" xfId="0" applyFont="1" applyFill="1" applyBorder="1"/>
    <xf numFmtId="2" fontId="0" fillId="0" borderId="0" xfId="0" applyNumberFormat="1" applyBorder="1"/>
    <xf numFmtId="1" fontId="1" fillId="2" borderId="8" xfId="0" applyNumberFormat="1" applyFont="1" applyFill="1" applyBorder="1" applyAlignment="1">
      <alignment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1" fontId="5" fillId="2" borderId="24" xfId="0" applyNumberFormat="1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vertical="center" wrapText="1"/>
    </xf>
    <xf numFmtId="1" fontId="1" fillId="2" borderId="2" xfId="0" applyNumberFormat="1" applyFont="1" applyFill="1" applyBorder="1" applyAlignment="1">
      <alignment vertical="center" wrapText="1"/>
    </xf>
    <xf numFmtId="1" fontId="1" fillId="2" borderId="10" xfId="0" applyNumberFormat="1" applyFont="1" applyFill="1" applyBorder="1" applyAlignment="1">
      <alignment vertical="center" wrapText="1"/>
    </xf>
    <xf numFmtId="1" fontId="5" fillId="2" borderId="10" xfId="0" applyNumberFormat="1" applyFont="1" applyFill="1" applyBorder="1" applyAlignment="1">
      <alignment vertical="center" wrapText="1"/>
    </xf>
    <xf numFmtId="1" fontId="5" fillId="2" borderId="4" xfId="0" applyNumberFormat="1" applyFont="1" applyFill="1" applyBorder="1" applyAlignment="1">
      <alignment vertical="center" wrapText="1"/>
    </xf>
    <xf numFmtId="1" fontId="0" fillId="2" borderId="4" xfId="0" applyNumberFormat="1" applyFill="1" applyBorder="1" applyAlignment="1">
      <alignment vertical="top" wrapText="1"/>
    </xf>
    <xf numFmtId="1" fontId="0" fillId="0" borderId="0" xfId="0" applyNumberFormat="1" applyBorder="1"/>
    <xf numFmtId="1" fontId="0" fillId="0" borderId="0" xfId="0" applyNumberFormat="1"/>
    <xf numFmtId="1" fontId="0" fillId="0" borderId="15" xfId="0" applyNumberFormat="1" applyFill="1" applyBorder="1"/>
    <xf numFmtId="0" fontId="0" fillId="0" borderId="15" xfId="0" applyFill="1" applyBorder="1" applyAlignment="1">
      <alignment wrapText="1"/>
    </xf>
    <xf numFmtId="0" fontId="7" fillId="0" borderId="15" xfId="0" applyFont="1" applyFill="1" applyBorder="1" applyAlignment="1">
      <alignment wrapText="1"/>
    </xf>
    <xf numFmtId="0" fontId="8" fillId="0" borderId="15" xfId="0" applyFont="1" applyFill="1" applyBorder="1"/>
    <xf numFmtId="2" fontId="0" fillId="0" borderId="15" xfId="0" applyNumberFormat="1" applyFill="1" applyBorder="1"/>
    <xf numFmtId="1" fontId="0" fillId="0" borderId="0" xfId="0" applyNumberFormat="1" applyFill="1" applyBorder="1"/>
    <xf numFmtId="0" fontId="0" fillId="0" borderId="0" xfId="0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8" fillId="0" borderId="0" xfId="0" applyFont="1" applyFill="1" applyBorder="1"/>
    <xf numFmtId="2" fontId="0" fillId="0" borderId="0" xfId="0" applyNumberFormat="1" applyFill="1" applyBorder="1"/>
    <xf numFmtId="0" fontId="7" fillId="7" borderId="10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center" wrapText="1"/>
    </xf>
    <xf numFmtId="1" fontId="5" fillId="2" borderId="24" xfId="0" applyNumberFormat="1" applyFont="1" applyFill="1" applyBorder="1" applyAlignment="1">
      <alignment vertical="center" wrapText="1"/>
    </xf>
    <xf numFmtId="0" fontId="5" fillId="2" borderId="27" xfId="0" applyFont="1" applyFill="1" applyBorder="1" applyAlignment="1">
      <alignment vertical="center" wrapText="1"/>
    </xf>
    <xf numFmtId="0" fontId="8" fillId="18" borderId="0" xfId="0" applyFont="1" applyFill="1"/>
    <xf numFmtId="4" fontId="8" fillId="18" borderId="0" xfId="0" applyNumberFormat="1" applyFont="1" applyFill="1"/>
    <xf numFmtId="0" fontId="8" fillId="18" borderId="15" xfId="0" applyFont="1" applyFill="1" applyBorder="1"/>
    <xf numFmtId="0" fontId="8" fillId="18" borderId="0" xfId="0" applyFont="1" applyFill="1" applyBorder="1"/>
    <xf numFmtId="0" fontId="8" fillId="18" borderId="0" xfId="0" applyFont="1" applyFill="1" applyAlignment="1">
      <alignment wrapText="1"/>
    </xf>
    <xf numFmtId="1" fontId="8" fillId="5" borderId="0" xfId="0" applyNumberFormat="1" applyFont="1" applyFill="1"/>
    <xf numFmtId="2" fontId="0" fillId="5" borderId="0" xfId="0" applyNumberFormat="1" applyFill="1"/>
    <xf numFmtId="4" fontId="7" fillId="18" borderId="1" xfId="1" applyNumberFormat="1" applyFont="1" applyFill="1" applyBorder="1" applyAlignment="1">
      <alignment horizontal="right" wrapText="1"/>
    </xf>
    <xf numFmtId="4" fontId="7" fillId="18" borderId="1" xfId="1" applyNumberFormat="1" applyFont="1" applyFill="1" applyBorder="1" applyAlignment="1">
      <alignment horizontal="right" vertical="center" wrapText="1"/>
    </xf>
    <xf numFmtId="4" fontId="7" fillId="18" borderId="2" xfId="1" applyNumberFormat="1" applyFont="1" applyFill="1" applyBorder="1" applyAlignment="1">
      <alignment horizontal="right" wrapText="1"/>
    </xf>
    <xf numFmtId="4" fontId="7" fillId="18" borderId="2" xfId="1" applyNumberFormat="1" applyFont="1" applyFill="1" applyBorder="1" applyAlignment="1">
      <alignment horizontal="right" vertical="center" wrapText="1"/>
    </xf>
    <xf numFmtId="0" fontId="7" fillId="18" borderId="13" xfId="0" applyFont="1" applyFill="1" applyBorder="1" applyAlignment="1">
      <alignment wrapText="1"/>
    </xf>
    <xf numFmtId="0" fontId="7" fillId="18" borderId="24" xfId="0" applyFont="1" applyFill="1" applyBorder="1" applyAlignment="1">
      <alignment wrapText="1"/>
    </xf>
    <xf numFmtId="0" fontId="7" fillId="18" borderId="10" xfId="0" applyFont="1" applyFill="1" applyBorder="1" applyAlignment="1">
      <alignment wrapText="1"/>
    </xf>
    <xf numFmtId="2" fontId="7" fillId="18" borderId="10" xfId="0" applyNumberFormat="1" applyFont="1" applyFill="1" applyBorder="1" applyAlignment="1">
      <alignment wrapText="1"/>
    </xf>
    <xf numFmtId="0" fontId="7" fillId="18" borderId="10" xfId="0" applyFont="1" applyFill="1" applyBorder="1" applyAlignment="1">
      <alignment horizontal="center" wrapText="1"/>
    </xf>
    <xf numFmtId="0" fontId="7" fillId="18" borderId="12" xfId="0" applyFont="1" applyFill="1" applyBorder="1" applyAlignment="1">
      <alignment wrapText="1"/>
    </xf>
    <xf numFmtId="0" fontId="7" fillId="18" borderId="15" xfId="0" applyFont="1" applyFill="1" applyBorder="1" applyAlignment="1">
      <alignment wrapText="1"/>
    </xf>
    <xf numFmtId="0" fontId="7" fillId="18" borderId="0" xfId="0" applyFont="1" applyFill="1" applyBorder="1" applyAlignment="1">
      <alignment wrapText="1"/>
    </xf>
    <xf numFmtId="0" fontId="7" fillId="18" borderId="0" xfId="0" applyFont="1" applyFill="1" applyAlignment="1">
      <alignment wrapText="1"/>
    </xf>
    <xf numFmtId="0" fontId="7" fillId="0" borderId="23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1" fontId="1" fillId="2" borderId="1" xfId="0" applyNumberFormat="1" applyFont="1" applyFill="1" applyBorder="1" applyAlignment="1">
      <alignment vertical="center" wrapText="1"/>
    </xf>
    <xf numFmtId="1" fontId="1" fillId="2" borderId="2" xfId="0" applyNumberFormat="1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24" xfId="0" applyFont="1" applyFill="1" applyBorder="1" applyAlignment="1">
      <alignment vertical="center" wrapText="1"/>
    </xf>
    <xf numFmtId="1" fontId="5" fillId="2" borderId="10" xfId="0" applyNumberFormat="1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justify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1" fontId="1" fillId="2" borderId="8" xfId="0" applyNumberFormat="1" applyFont="1" applyFill="1" applyBorder="1" applyAlignment="1">
      <alignment vertical="center" wrapText="1"/>
    </xf>
    <xf numFmtId="0" fontId="5" fillId="2" borderId="9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7" fillId="4" borderId="21" xfId="0" applyFont="1" applyFill="1" applyBorder="1" applyAlignment="1">
      <alignment horizontal="center" wrapText="1"/>
    </xf>
    <xf numFmtId="0" fontId="7" fillId="4" borderId="16" xfId="0" applyFont="1" applyFill="1" applyBorder="1" applyAlignment="1">
      <alignment horizontal="center" wrapText="1"/>
    </xf>
    <xf numFmtId="0" fontId="7" fillId="4" borderId="10" xfId="0" applyFont="1" applyFill="1" applyBorder="1" applyAlignment="1">
      <alignment horizontal="center" wrapText="1"/>
    </xf>
    <xf numFmtId="0" fontId="7" fillId="4" borderId="13" xfId="0" applyFont="1" applyFill="1" applyBorder="1" applyAlignment="1">
      <alignment horizontal="center" wrapText="1"/>
    </xf>
    <xf numFmtId="0" fontId="7" fillId="5" borderId="10" xfId="0" applyFont="1" applyFill="1" applyBorder="1" applyAlignment="1">
      <alignment horizontal="center" wrapText="1"/>
    </xf>
    <xf numFmtId="0" fontId="7" fillId="5" borderId="13" xfId="0" applyFont="1" applyFill="1" applyBorder="1" applyAlignment="1">
      <alignment horizontal="center" wrapText="1"/>
    </xf>
    <xf numFmtId="0" fontId="1" fillId="2" borderId="20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1" fontId="5" fillId="2" borderId="8" xfId="0" applyNumberFormat="1" applyFont="1" applyFill="1" applyBorder="1" applyAlignment="1">
      <alignment vertical="center" wrapText="1"/>
    </xf>
    <xf numFmtId="1" fontId="5" fillId="2" borderId="2" xfId="0" applyNumberFormat="1" applyFont="1" applyFill="1" applyBorder="1" applyAlignment="1">
      <alignment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7" fillId="7" borderId="10" xfId="0" applyFont="1" applyFill="1" applyBorder="1" applyAlignment="1">
      <alignment horizontal="center" wrapText="1"/>
    </xf>
    <xf numFmtId="0" fontId="7" fillId="18" borderId="10" xfId="0" applyFont="1" applyFill="1" applyBorder="1" applyAlignment="1">
      <alignment horizontal="center" wrapText="1"/>
    </xf>
    <xf numFmtId="1" fontId="5" fillId="2" borderId="1" xfId="0" applyNumberFormat="1" applyFont="1" applyFill="1" applyBorder="1" applyAlignment="1">
      <alignment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7" fillId="18" borderId="13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7" fillId="7" borderId="13" xfId="0" applyFont="1" applyFill="1" applyBorder="1" applyAlignment="1">
      <alignment horizontal="center" wrapText="1"/>
    </xf>
    <xf numFmtId="0" fontId="6" fillId="3" borderId="10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4" fontId="7" fillId="18" borderId="1" xfId="1" applyNumberFormat="1" applyFont="1" applyFill="1" applyBorder="1" applyAlignment="1">
      <alignment horizontal="center" wrapText="1"/>
    </xf>
    <xf numFmtId="4" fontId="7" fillId="18" borderId="2" xfId="1" applyNumberFormat="1" applyFont="1" applyFill="1" applyBorder="1" applyAlignment="1">
      <alignment horizontal="center" wrapText="1"/>
    </xf>
    <xf numFmtId="4" fontId="7" fillId="18" borderId="1" xfId="1" applyNumberFormat="1" applyFont="1" applyFill="1" applyBorder="1" applyAlignment="1">
      <alignment horizontal="right" wrapText="1"/>
    </xf>
    <xf numFmtId="4" fontId="7" fillId="18" borderId="2" xfId="1" applyNumberFormat="1" applyFont="1" applyFill="1" applyBorder="1" applyAlignment="1">
      <alignment horizontal="right" wrapText="1"/>
    </xf>
    <xf numFmtId="0" fontId="4" fillId="3" borderId="24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4" borderId="0" xfId="0" applyFill="1" applyAlignment="1">
      <alignment horizontal="center"/>
    </xf>
    <xf numFmtId="0" fontId="10" fillId="4" borderId="27" xfId="1" applyFont="1" applyFill="1" applyBorder="1" applyAlignment="1">
      <alignment vertical="center" wrapText="1"/>
    </xf>
    <xf numFmtId="0" fontId="10" fillId="4" borderId="29" xfId="1" applyFont="1" applyFill="1" applyBorder="1" applyAlignment="1">
      <alignment vertical="center" wrapText="1"/>
    </xf>
    <xf numFmtId="0" fontId="10" fillId="4" borderId="28" xfId="1" applyFont="1" applyFill="1" applyBorder="1" applyAlignment="1">
      <alignment vertical="center" wrapText="1"/>
    </xf>
    <xf numFmtId="0" fontId="19" fillId="0" borderId="0" xfId="1" applyNumberFormat="1" applyFont="1" applyAlignment="1"/>
    <xf numFmtId="0" fontId="19" fillId="0" borderId="0" xfId="1" applyFont="1" applyAlignment="1"/>
    <xf numFmtId="0" fontId="10" fillId="0" borderId="0" xfId="1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4" fontId="10" fillId="2" borderId="9" xfId="1" applyNumberFormat="1" applyFont="1" applyFill="1" applyBorder="1" applyAlignment="1">
      <alignment horizontal="center" vertical="center" wrapText="1"/>
    </xf>
    <xf numFmtId="4" fontId="10" fillId="2" borderId="26" xfId="1" applyNumberFormat="1" applyFont="1" applyFill="1" applyBorder="1" applyAlignment="1">
      <alignment horizontal="center" vertical="center" wrapText="1"/>
    </xf>
    <xf numFmtId="0" fontId="0" fillId="0" borderId="26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4" fontId="10" fillId="2" borderId="4" xfId="1" applyNumberFormat="1" applyFont="1" applyFill="1" applyBorder="1" applyAlignment="1">
      <alignment horizontal="center" vertical="center" wrapText="1"/>
    </xf>
    <xf numFmtId="4" fontId="10" fillId="2" borderId="0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4" fontId="10" fillId="2" borderId="6" xfId="1" applyNumberFormat="1" applyFont="1" applyFill="1" applyBorder="1" applyAlignment="1">
      <alignment horizontal="center" vertical="center" wrapText="1"/>
    </xf>
    <xf numFmtId="4" fontId="10" fillId="2" borderId="7" xfId="1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0" fillId="0" borderId="27" xfId="1" applyFont="1" applyBorder="1" applyAlignment="1">
      <alignment vertical="center" wrapText="1"/>
    </xf>
    <xf numFmtId="0" fontId="10" fillId="0" borderId="29" xfId="1" applyFont="1" applyBorder="1" applyAlignment="1">
      <alignment vertical="center" wrapText="1"/>
    </xf>
    <xf numFmtId="0" fontId="10" fillId="0" borderId="28" xfId="1" applyFont="1" applyBorder="1" applyAlignment="1">
      <alignment vertical="center" wrapText="1"/>
    </xf>
    <xf numFmtId="0" fontId="13" fillId="13" borderId="27" xfId="1" applyFont="1" applyFill="1" applyBorder="1" applyAlignment="1">
      <alignment vertical="center" wrapText="1"/>
    </xf>
    <xf numFmtId="0" fontId="13" fillId="13" borderId="29" xfId="1" applyFont="1" applyFill="1" applyBorder="1" applyAlignment="1">
      <alignment vertical="center" wrapText="1"/>
    </xf>
    <xf numFmtId="0" fontId="13" fillId="13" borderId="28" xfId="1" applyFont="1" applyFill="1" applyBorder="1" applyAlignment="1">
      <alignment vertical="center" wrapText="1"/>
    </xf>
    <xf numFmtId="0" fontId="13" fillId="0" borderId="27" xfId="1" applyFont="1" applyBorder="1" applyAlignment="1">
      <alignment vertical="center" wrapText="1"/>
    </xf>
    <xf numFmtId="0" fontId="13" fillId="0" borderId="29" xfId="1" applyFont="1" applyBorder="1" applyAlignment="1">
      <alignment vertical="center" wrapText="1"/>
    </xf>
    <xf numFmtId="0" fontId="13" fillId="0" borderId="28" xfId="1" applyFont="1" applyBorder="1" applyAlignment="1">
      <alignment vertical="center" wrapText="1"/>
    </xf>
    <xf numFmtId="4" fontId="10" fillId="16" borderId="1" xfId="1" applyNumberFormat="1" applyFont="1" applyFill="1" applyBorder="1" applyAlignment="1">
      <alignment horizontal="right" vertical="center" wrapText="1"/>
    </xf>
    <xf numFmtId="4" fontId="10" fillId="16" borderId="2" xfId="1" applyNumberFormat="1" applyFont="1" applyFill="1" applyBorder="1" applyAlignment="1">
      <alignment horizontal="right" vertical="center" wrapText="1"/>
    </xf>
    <xf numFmtId="0" fontId="11" fillId="10" borderId="1" xfId="1" applyFont="1" applyFill="1" applyBorder="1" applyAlignment="1">
      <alignment vertical="center" wrapText="1"/>
    </xf>
    <xf numFmtId="0" fontId="11" fillId="10" borderId="2" xfId="1" applyFont="1" applyFill="1" applyBorder="1" applyAlignment="1">
      <alignment vertical="center" wrapText="1"/>
    </xf>
    <xf numFmtId="0" fontId="11" fillId="12" borderId="1" xfId="1" applyFont="1" applyFill="1" applyBorder="1" applyAlignment="1">
      <alignment vertical="center" wrapText="1"/>
    </xf>
    <xf numFmtId="0" fontId="11" fillId="12" borderId="2" xfId="1" applyFont="1" applyFill="1" applyBorder="1" applyAlignment="1">
      <alignment vertical="center" wrapText="1"/>
    </xf>
    <xf numFmtId="49" fontId="10" fillId="0" borderId="1" xfId="1" applyNumberFormat="1" applyFont="1" applyBorder="1" applyAlignment="1">
      <alignment vertical="center" wrapText="1"/>
    </xf>
    <xf numFmtId="49" fontId="10" fillId="0" borderId="2" xfId="1" applyNumberFormat="1" applyFont="1" applyBorder="1" applyAlignment="1">
      <alignment vertical="center" wrapText="1"/>
    </xf>
    <xf numFmtId="0" fontId="10" fillId="0" borderId="1" xfId="1" applyFont="1" applyBorder="1" applyAlignment="1">
      <alignment vertical="center" wrapText="1"/>
    </xf>
    <xf numFmtId="0" fontId="10" fillId="0" borderId="2" xfId="1" applyFont="1" applyBorder="1" applyAlignment="1">
      <alignment vertical="center" wrapText="1"/>
    </xf>
    <xf numFmtId="4" fontId="11" fillId="16" borderId="1" xfId="1" applyNumberFormat="1" applyFont="1" applyFill="1" applyBorder="1" applyAlignment="1">
      <alignment horizontal="right" vertical="center" wrapText="1"/>
    </xf>
    <xf numFmtId="4" fontId="11" fillId="16" borderId="2" xfId="1" applyNumberFormat="1" applyFont="1" applyFill="1" applyBorder="1" applyAlignment="1">
      <alignment horizontal="right" vertical="center" wrapText="1"/>
    </xf>
    <xf numFmtId="0" fontId="11" fillId="0" borderId="1" xfId="1" applyFont="1" applyFill="1" applyBorder="1" applyAlignment="1">
      <alignment vertical="center" wrapText="1"/>
    </xf>
    <xf numFmtId="0" fontId="11" fillId="0" borderId="2" xfId="1" applyFont="1" applyFill="1" applyBorder="1" applyAlignment="1">
      <alignment vertical="center" wrapText="1"/>
    </xf>
    <xf numFmtId="4" fontId="10" fillId="16" borderId="1" xfId="1" applyNumberFormat="1" applyFont="1" applyFill="1" applyBorder="1" applyAlignment="1">
      <alignment vertical="center" wrapText="1"/>
    </xf>
    <xf numFmtId="4" fontId="10" fillId="16" borderId="2" xfId="1" applyNumberFormat="1" applyFont="1" applyFill="1" applyBorder="1" applyAlignment="1">
      <alignment vertical="center" wrapText="1"/>
    </xf>
    <xf numFmtId="0" fontId="11" fillId="16" borderId="1" xfId="1" applyFont="1" applyFill="1" applyBorder="1" applyAlignment="1">
      <alignment vertical="center" wrapText="1"/>
    </xf>
    <xf numFmtId="0" fontId="11" fillId="16" borderId="2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0" fontId="11" fillId="0" borderId="2" xfId="1" applyFont="1" applyBorder="1" applyAlignment="1">
      <alignment vertical="center" wrapText="1"/>
    </xf>
    <xf numFmtId="0" fontId="10" fillId="12" borderId="1" xfId="1" applyNumberFormat="1" applyFont="1" applyFill="1" applyBorder="1" applyAlignment="1">
      <alignment vertical="center" wrapText="1"/>
    </xf>
    <xf numFmtId="0" fontId="10" fillId="12" borderId="2" xfId="1" applyNumberFormat="1" applyFont="1" applyFill="1" applyBorder="1" applyAlignment="1">
      <alignment vertical="center" wrapText="1"/>
    </xf>
    <xf numFmtId="0" fontId="10" fillId="12" borderId="1" xfId="1" applyFont="1" applyFill="1" applyBorder="1" applyAlignment="1">
      <alignment vertical="center" wrapText="1"/>
    </xf>
    <xf numFmtId="0" fontId="10" fillId="12" borderId="2" xfId="1" applyFont="1" applyFill="1" applyBorder="1" applyAlignment="1">
      <alignment vertical="center" wrapText="1"/>
    </xf>
    <xf numFmtId="4" fontId="18" fillId="16" borderId="1" xfId="1" applyNumberFormat="1" applyFont="1" applyFill="1" applyBorder="1" applyAlignment="1">
      <alignment horizontal="right" vertical="center" wrapText="1"/>
    </xf>
    <xf numFmtId="4" fontId="18" fillId="16" borderId="2" xfId="1" applyNumberFormat="1" applyFont="1" applyFill="1" applyBorder="1" applyAlignment="1">
      <alignment horizontal="right" vertical="center" wrapText="1"/>
    </xf>
    <xf numFmtId="0" fontId="18" fillId="10" borderId="1" xfId="1" applyFont="1" applyFill="1" applyBorder="1" applyAlignment="1">
      <alignment vertical="center" wrapText="1"/>
    </xf>
    <xf numFmtId="0" fontId="18" fillId="10" borderId="2" xfId="1" applyFont="1" applyFill="1" applyBorder="1" applyAlignment="1">
      <alignment vertical="center" wrapText="1"/>
    </xf>
    <xf numFmtId="0" fontId="18" fillId="0" borderId="1" xfId="1" applyFont="1" applyBorder="1" applyAlignment="1">
      <alignment vertical="center" wrapText="1"/>
    </xf>
    <xf numFmtId="0" fontId="18" fillId="0" borderId="2" xfId="1" applyFont="1" applyBorder="1" applyAlignment="1">
      <alignment vertical="center" wrapText="1"/>
    </xf>
    <xf numFmtId="4" fontId="11" fillId="16" borderId="8" xfId="1" applyNumberFormat="1" applyFont="1" applyFill="1" applyBorder="1" applyAlignment="1">
      <alignment horizontal="right" vertical="center" wrapText="1"/>
    </xf>
    <xf numFmtId="2" fontId="11" fillId="10" borderId="1" xfId="1" applyNumberFormat="1" applyFont="1" applyFill="1" applyBorder="1" applyAlignment="1">
      <alignment vertical="center" wrapText="1"/>
    </xf>
    <xf numFmtId="2" fontId="11" fillId="10" borderId="2" xfId="1" applyNumberFormat="1" applyFont="1" applyFill="1" applyBorder="1" applyAlignment="1">
      <alignment vertical="center" wrapText="1"/>
    </xf>
    <xf numFmtId="0" fontId="10" fillId="12" borderId="8" xfId="1" applyNumberFormat="1" applyFont="1" applyFill="1" applyBorder="1" applyAlignment="1">
      <alignment vertical="center" wrapText="1"/>
    </xf>
    <xf numFmtId="0" fontId="10" fillId="12" borderId="8" xfId="1" applyFont="1" applyFill="1" applyBorder="1" applyAlignment="1">
      <alignment vertical="center" wrapText="1"/>
    </xf>
    <xf numFmtId="3" fontId="11" fillId="16" borderId="1" xfId="1" applyNumberFormat="1" applyFont="1" applyFill="1" applyBorder="1" applyAlignment="1">
      <alignment horizontal="right" vertical="center" wrapText="1"/>
    </xf>
    <xf numFmtId="3" fontId="11" fillId="16" borderId="2" xfId="1" applyNumberFormat="1" applyFont="1" applyFill="1" applyBorder="1" applyAlignment="1">
      <alignment horizontal="right" vertical="center" wrapText="1"/>
    </xf>
    <xf numFmtId="0" fontId="11" fillId="10" borderId="8" xfId="1" applyFont="1" applyFill="1" applyBorder="1" applyAlignment="1">
      <alignment vertical="center" wrapText="1"/>
    </xf>
    <xf numFmtId="0" fontId="11" fillId="12" borderId="8" xfId="1" applyFont="1" applyFill="1" applyBorder="1" applyAlignment="1">
      <alignment vertical="center" wrapText="1"/>
    </xf>
    <xf numFmtId="165" fontId="18" fillId="10" borderId="1" xfId="1" applyNumberFormat="1" applyFont="1" applyFill="1" applyBorder="1" applyAlignment="1">
      <alignment horizontal="right" vertical="center" wrapText="1"/>
    </xf>
    <xf numFmtId="165" fontId="18" fillId="10" borderId="2" xfId="1" applyNumberFormat="1" applyFont="1" applyFill="1" applyBorder="1" applyAlignment="1">
      <alignment horizontal="right" vertical="center" wrapText="1"/>
    </xf>
    <xf numFmtId="0" fontId="18" fillId="0" borderId="1" xfId="1" applyFont="1" applyFill="1" applyBorder="1" applyAlignment="1">
      <alignment vertical="center" wrapText="1"/>
    </xf>
    <xf numFmtId="0" fontId="18" fillId="0" borderId="2" xfId="1" applyFont="1" applyFill="1" applyBorder="1" applyAlignment="1">
      <alignment vertical="center" wrapText="1"/>
    </xf>
    <xf numFmtId="0" fontId="11" fillId="16" borderId="1" xfId="1" applyFont="1" applyFill="1" applyBorder="1" applyAlignment="1">
      <alignment horizontal="right" vertical="center" wrapText="1"/>
    </xf>
    <xf numFmtId="0" fontId="11" fillId="16" borderId="2" xfId="1" applyFont="1" applyFill="1" applyBorder="1" applyAlignment="1">
      <alignment horizontal="right" vertical="center" wrapText="1"/>
    </xf>
    <xf numFmtId="0" fontId="11" fillId="16" borderId="8" xfId="1" applyFont="1" applyFill="1" applyBorder="1" applyAlignment="1">
      <alignment horizontal="right" vertical="center" wrapText="1"/>
    </xf>
    <xf numFmtId="2" fontId="11" fillId="10" borderId="8" xfId="1" applyNumberFormat="1" applyFont="1" applyFill="1" applyBorder="1" applyAlignment="1">
      <alignment vertical="center" wrapText="1"/>
    </xf>
    <xf numFmtId="0" fontId="11" fillId="0" borderId="8" xfId="1" applyFont="1" applyBorder="1" applyAlignment="1">
      <alignment vertical="center" wrapText="1"/>
    </xf>
    <xf numFmtId="0" fontId="10" fillId="16" borderId="2" xfId="1" applyFont="1" applyFill="1" applyBorder="1" applyAlignment="1">
      <alignment horizontal="right" vertical="center" wrapText="1"/>
    </xf>
    <xf numFmtId="2" fontId="10" fillId="10" borderId="2" xfId="1" applyNumberFormat="1" applyFont="1" applyFill="1" applyBorder="1" applyAlignment="1">
      <alignment vertical="center" wrapText="1"/>
    </xf>
    <xf numFmtId="0" fontId="13" fillId="2" borderId="27" xfId="1" applyFont="1" applyFill="1" applyBorder="1" applyAlignment="1">
      <alignment vertical="center" wrapText="1"/>
    </xf>
    <xf numFmtId="0" fontId="13" fillId="2" borderId="29" xfId="1" applyFont="1" applyFill="1" applyBorder="1" applyAlignment="1">
      <alignment vertical="center" wrapText="1"/>
    </xf>
    <xf numFmtId="0" fontId="13" fillId="2" borderId="28" xfId="1" applyFont="1" applyFill="1" applyBorder="1" applyAlignment="1">
      <alignment vertical="center" wrapText="1"/>
    </xf>
    <xf numFmtId="0" fontId="10" fillId="2" borderId="27" xfId="1" applyFont="1" applyFill="1" applyBorder="1" applyAlignment="1">
      <alignment vertical="center"/>
    </xf>
    <xf numFmtId="0" fontId="10" fillId="2" borderId="29" xfId="1" applyFont="1" applyFill="1" applyBorder="1" applyAlignment="1">
      <alignment vertical="center"/>
    </xf>
    <xf numFmtId="0" fontId="10" fillId="0" borderId="28" xfId="1" applyFont="1" applyBorder="1" applyAlignment="1">
      <alignment vertical="center"/>
    </xf>
    <xf numFmtId="0" fontId="10" fillId="2" borderId="27" xfId="1" applyFont="1" applyFill="1" applyBorder="1" applyAlignment="1">
      <alignment vertical="center" wrapText="1"/>
    </xf>
    <xf numFmtId="0" fontId="10" fillId="2" borderId="29" xfId="1" applyFont="1" applyFill="1" applyBorder="1" applyAlignment="1">
      <alignment vertical="center" wrapText="1"/>
    </xf>
    <xf numFmtId="0" fontId="10" fillId="2" borderId="28" xfId="1" applyFont="1" applyFill="1" applyBorder="1" applyAlignment="1">
      <alignment vertical="center" wrapText="1"/>
    </xf>
    <xf numFmtId="49" fontId="10" fillId="2" borderId="1" xfId="1" applyNumberFormat="1" applyFont="1" applyFill="1" applyBorder="1" applyAlignment="1">
      <alignment vertical="center" wrapText="1"/>
    </xf>
    <xf numFmtId="49" fontId="10" fillId="2" borderId="2" xfId="1" applyNumberFormat="1" applyFont="1" applyFill="1" applyBorder="1" applyAlignment="1">
      <alignment vertical="center" wrapText="1"/>
    </xf>
    <xf numFmtId="0" fontId="11" fillId="2" borderId="1" xfId="1" applyFont="1" applyFill="1" applyBorder="1" applyAlignment="1">
      <alignment vertical="center" wrapText="1"/>
    </xf>
    <xf numFmtId="0" fontId="11" fillId="2" borderId="2" xfId="1" applyFont="1" applyFill="1" applyBorder="1" applyAlignment="1">
      <alignment vertical="center" wrapText="1"/>
    </xf>
    <xf numFmtId="4" fontId="11" fillId="16" borderId="30" xfId="1" applyNumberFormat="1" applyFont="1" applyFill="1" applyBorder="1" applyAlignment="1">
      <alignment horizontal="right" vertical="center" wrapText="1"/>
    </xf>
    <xf numFmtId="4" fontId="11" fillId="16" borderId="32" xfId="1" applyNumberFormat="1" applyFont="1" applyFill="1" applyBorder="1" applyAlignment="1">
      <alignment horizontal="right" vertical="center" wrapText="1"/>
    </xf>
    <xf numFmtId="49" fontId="10" fillId="2" borderId="8" xfId="1" applyNumberFormat="1" applyFont="1" applyFill="1" applyBorder="1" applyAlignment="1">
      <alignment vertical="center" wrapText="1"/>
    </xf>
    <xf numFmtId="0" fontId="11" fillId="2" borderId="8" xfId="1" applyFont="1" applyFill="1" applyBorder="1" applyAlignment="1">
      <alignment vertical="center" wrapText="1"/>
    </xf>
    <xf numFmtId="4" fontId="11" fillId="16" borderId="31" xfId="1" applyNumberFormat="1" applyFont="1" applyFill="1" applyBorder="1" applyAlignment="1">
      <alignment horizontal="right" vertical="center" wrapText="1"/>
    </xf>
    <xf numFmtId="164" fontId="11" fillId="10" borderId="1" xfId="1" applyNumberFormat="1" applyFont="1" applyFill="1" applyBorder="1" applyAlignment="1">
      <alignment vertical="center" wrapText="1"/>
    </xf>
    <xf numFmtId="164" fontId="11" fillId="10" borderId="8" xfId="1" applyNumberFormat="1" applyFont="1" applyFill="1" applyBorder="1" applyAlignment="1">
      <alignment vertical="center" wrapText="1"/>
    </xf>
    <xf numFmtId="164" fontId="11" fillId="10" borderId="2" xfId="1" applyNumberFormat="1" applyFont="1" applyFill="1" applyBorder="1" applyAlignment="1">
      <alignment vertical="center" wrapText="1"/>
    </xf>
    <xf numFmtId="4" fontId="11" fillId="16" borderId="20" xfId="1" applyNumberFormat="1" applyFont="1" applyFill="1" applyBorder="1" applyAlignment="1">
      <alignment horizontal="right" vertical="center" wrapText="1"/>
    </xf>
    <xf numFmtId="4" fontId="11" fillId="16" borderId="14" xfId="1" applyNumberFormat="1" applyFont="1" applyFill="1" applyBorder="1" applyAlignment="1">
      <alignment horizontal="right" vertical="center" wrapText="1"/>
    </xf>
    <xf numFmtId="4" fontId="11" fillId="16" borderId="24" xfId="1" applyNumberFormat="1" applyFont="1" applyFill="1" applyBorder="1" applyAlignment="1">
      <alignment horizontal="right" vertical="center" wrapText="1"/>
    </xf>
    <xf numFmtId="2" fontId="11" fillId="10" borderId="25" xfId="1" applyNumberFormat="1" applyFont="1" applyFill="1" applyBorder="1" applyAlignment="1">
      <alignment vertical="center" wrapText="1"/>
    </xf>
    <xf numFmtId="2" fontId="11" fillId="10" borderId="3" xfId="1" applyNumberFormat="1" applyFont="1" applyFill="1" applyBorder="1" applyAlignment="1">
      <alignment vertical="center" wrapText="1"/>
    </xf>
    <xf numFmtId="0" fontId="10" fillId="2" borderId="1" xfId="1" applyNumberFormat="1" applyFont="1" applyFill="1" applyBorder="1" applyAlignment="1">
      <alignment vertical="center" wrapText="1"/>
    </xf>
    <xf numFmtId="0" fontId="10" fillId="2" borderId="8" xfId="1" applyNumberFormat="1" applyFont="1" applyFill="1" applyBorder="1" applyAlignment="1">
      <alignment vertical="center" wrapText="1"/>
    </xf>
    <xf numFmtId="4" fontId="11" fillId="15" borderId="1" xfId="1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horizontal="right" vertical="center" wrapText="1"/>
    </xf>
    <xf numFmtId="0" fontId="10" fillId="2" borderId="2" xfId="1" applyNumberFormat="1" applyFont="1" applyFill="1" applyBorder="1" applyAlignment="1">
      <alignment vertical="center" wrapText="1"/>
    </xf>
    <xf numFmtId="0" fontId="10" fillId="0" borderId="7" xfId="1" applyNumberFormat="1" applyFont="1" applyFill="1" applyBorder="1" applyAlignment="1">
      <alignment wrapText="1"/>
    </xf>
    <xf numFmtId="0" fontId="10" fillId="0" borderId="7" xfId="1" applyFont="1" applyFill="1" applyBorder="1" applyAlignment="1"/>
    <xf numFmtId="0" fontId="10" fillId="2" borderId="1" xfId="1" applyNumberFormat="1" applyFont="1" applyFill="1" applyBorder="1" applyAlignment="1">
      <alignment horizontal="center" vertical="center" wrapText="1"/>
    </xf>
    <xf numFmtId="0" fontId="10" fillId="2" borderId="8" xfId="1" applyNumberFormat="1" applyFont="1" applyFill="1" applyBorder="1" applyAlignment="1">
      <alignment horizontal="center" vertical="center" wrapText="1"/>
    </xf>
    <xf numFmtId="0" fontId="10" fillId="2" borderId="2" xfId="1" applyNumberFormat="1" applyFont="1" applyFill="1" applyBorder="1" applyAlignment="1">
      <alignment horizontal="center" vertical="center" wrapText="1"/>
    </xf>
    <xf numFmtId="0" fontId="10" fillId="10" borderId="25" xfId="1" applyFont="1" applyFill="1" applyBorder="1" applyAlignment="1">
      <alignment vertical="center" wrapText="1"/>
    </xf>
    <xf numFmtId="0" fontId="10" fillId="10" borderId="5" xfId="1" applyFont="1" applyFill="1" applyBorder="1" applyAlignment="1">
      <alignment vertical="center" wrapText="1"/>
    </xf>
    <xf numFmtId="0" fontId="10" fillId="10" borderId="3" xfId="1" applyFont="1" applyFill="1" applyBorder="1" applyAlignment="1">
      <alignment vertical="center" wrapText="1"/>
    </xf>
    <xf numFmtId="4" fontId="21" fillId="16" borderId="1" xfId="1" applyNumberFormat="1" applyFont="1" applyFill="1" applyBorder="1" applyAlignment="1">
      <alignment horizontal="center" wrapText="1"/>
    </xf>
    <xf numFmtId="4" fontId="21" fillId="16" borderId="2" xfId="1" applyNumberFormat="1" applyFont="1" applyFill="1" applyBorder="1" applyAlignment="1">
      <alignment horizontal="center" wrapText="1"/>
    </xf>
    <xf numFmtId="4" fontId="21" fillId="16" borderId="1" xfId="1" applyNumberFormat="1" applyFont="1" applyFill="1" applyBorder="1" applyAlignment="1">
      <alignment horizontal="right" wrapText="1"/>
    </xf>
    <xf numFmtId="4" fontId="21" fillId="16" borderId="2" xfId="1" applyNumberFormat="1" applyFont="1" applyFill="1" applyBorder="1" applyAlignment="1">
      <alignment horizontal="right" wrapText="1"/>
    </xf>
    <xf numFmtId="0" fontId="21" fillId="10" borderId="1" xfId="1" applyFont="1" applyFill="1" applyBorder="1" applyAlignment="1">
      <alignment vertical="center" wrapText="1"/>
    </xf>
    <xf numFmtId="0" fontId="21" fillId="10" borderId="2" xfId="1" applyFont="1" applyFill="1" applyBorder="1" applyAlignment="1">
      <alignment vertical="center" wrapText="1"/>
    </xf>
    <xf numFmtId="0" fontId="10" fillId="10" borderId="1" xfId="1" applyFont="1" applyFill="1" applyBorder="1" applyAlignment="1">
      <alignment vertical="center" wrapText="1"/>
    </xf>
    <xf numFmtId="0" fontId="10" fillId="10" borderId="2" xfId="1" applyFont="1" applyFill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"/>
  <sheetViews>
    <sheetView zoomScale="85" zoomScaleNormal="85" workbookViewId="0">
      <selection activeCell="H42" sqref="H42"/>
    </sheetView>
  </sheetViews>
  <sheetFormatPr defaultRowHeight="15.75" thickBottom="1" x14ac:dyDescent="0.3"/>
  <cols>
    <col min="1" max="1" width="9.140625" style="304"/>
    <col min="2" max="2" width="28.7109375" style="263" customWidth="1"/>
    <col min="3" max="3" width="9.140625" style="276"/>
    <col min="4" max="4" width="9" style="8" customWidth="1"/>
    <col min="5" max="5" width="9.140625" style="8"/>
    <col min="6" max="6" width="9.140625" style="12"/>
    <col min="7" max="7" width="9.7109375" style="12" bestFit="1" customWidth="1"/>
    <col min="8" max="9" width="9.140625" style="16"/>
    <col min="10" max="11" width="9.140625" style="338"/>
    <col min="12" max="12" width="9.28515625" style="338" customWidth="1"/>
    <col min="13" max="13" width="9.140625" style="338"/>
    <col min="14" max="15" width="0" style="1" hidden="1" customWidth="1"/>
    <col min="16" max="16" width="0" style="17" hidden="1" customWidth="1"/>
    <col min="17" max="17" width="9.140625" style="19"/>
    <col min="18" max="18" width="9.140625" style="23"/>
    <col min="19" max="19" width="9.140625" style="25"/>
    <col min="20" max="20" width="9.140625" style="21"/>
    <col min="21" max="21" width="9.140625" style="17"/>
    <col min="22" max="22" width="9.140625" style="27"/>
    <col min="23" max="23" width="9.140625" style="29"/>
    <col min="24" max="24" width="9.140625" style="319"/>
    <col min="25" max="25" width="12.85546875" style="210" customWidth="1"/>
    <col min="26" max="26" width="14" style="210" customWidth="1"/>
    <col min="27" max="27" width="12.5703125" style="210" customWidth="1"/>
    <col min="28" max="28" width="16.42578125" customWidth="1"/>
  </cols>
  <sheetData>
    <row r="1" spans="1:28" ht="34.5" customHeight="1" thickBot="1" x14ac:dyDescent="0.3">
      <c r="A1" s="341" t="s">
        <v>0</v>
      </c>
      <c r="B1" s="343" t="s">
        <v>1</v>
      </c>
      <c r="C1" s="345" t="s">
        <v>2</v>
      </c>
      <c r="D1" s="354" t="s">
        <v>58</v>
      </c>
      <c r="E1" s="354"/>
      <c r="F1" s="354"/>
      <c r="G1" s="354"/>
      <c r="H1" s="354"/>
      <c r="I1" s="354"/>
      <c r="J1" s="354"/>
      <c r="K1" s="354"/>
      <c r="L1" s="354"/>
      <c r="M1" s="354"/>
      <c r="R1" s="396" t="s">
        <v>222</v>
      </c>
      <c r="S1" s="396"/>
      <c r="T1" s="396"/>
      <c r="U1" s="396"/>
      <c r="V1" s="396"/>
      <c r="W1" s="396"/>
      <c r="X1" s="396"/>
      <c r="Y1" s="396"/>
      <c r="Z1" s="396"/>
      <c r="AA1" s="396"/>
      <c r="AB1" s="396"/>
    </row>
    <row r="2" spans="1:28" ht="60" customHeight="1" thickBot="1" x14ac:dyDescent="0.3">
      <c r="A2" s="342"/>
      <c r="B2" s="344"/>
      <c r="C2" s="345"/>
      <c r="D2" s="249"/>
      <c r="E2" s="249"/>
      <c r="F2" s="250"/>
      <c r="G2" s="250"/>
      <c r="H2" s="251"/>
      <c r="I2" s="251"/>
      <c r="J2" s="388" t="s">
        <v>230</v>
      </c>
      <c r="K2" s="390" t="s">
        <v>231</v>
      </c>
      <c r="L2" s="326"/>
      <c r="M2" s="327"/>
      <c r="N2" s="339" t="s">
        <v>60</v>
      </c>
      <c r="O2" s="340"/>
      <c r="R2" s="23" t="s">
        <v>217</v>
      </c>
      <c r="S2" s="25" t="s">
        <v>217</v>
      </c>
      <c r="T2" s="21" t="s">
        <v>217</v>
      </c>
      <c r="U2" s="17" t="s">
        <v>217</v>
      </c>
      <c r="V2" s="27" t="s">
        <v>217</v>
      </c>
      <c r="W2" s="29" t="s">
        <v>216</v>
      </c>
      <c r="Y2" s="210" t="s">
        <v>218</v>
      </c>
      <c r="Z2" s="210" t="s">
        <v>219</v>
      </c>
      <c r="AA2" s="210" t="s">
        <v>220</v>
      </c>
      <c r="AB2" s="211" t="s">
        <v>221</v>
      </c>
    </row>
    <row r="3" spans="1:28" ht="45.75" thickBot="1" x14ac:dyDescent="0.3">
      <c r="A3" s="294">
        <v>1</v>
      </c>
      <c r="B3" s="3">
        <v>2</v>
      </c>
      <c r="C3" s="273">
        <v>3</v>
      </c>
      <c r="D3" s="252" t="s">
        <v>224</v>
      </c>
      <c r="E3" s="252" t="s">
        <v>225</v>
      </c>
      <c r="F3" s="253" t="s">
        <v>226</v>
      </c>
      <c r="G3" s="254" t="s">
        <v>227</v>
      </c>
      <c r="H3" s="255" t="s">
        <v>228</v>
      </c>
      <c r="I3" s="255" t="s">
        <v>229</v>
      </c>
      <c r="J3" s="389"/>
      <c r="K3" s="391"/>
      <c r="L3" s="328" t="s">
        <v>235</v>
      </c>
      <c r="M3" s="329" t="s">
        <v>236</v>
      </c>
      <c r="N3" s="1" t="s">
        <v>61</v>
      </c>
      <c r="O3" s="1" t="s">
        <v>62</v>
      </c>
    </row>
    <row r="4" spans="1:28" ht="19.5" customHeight="1" x14ac:dyDescent="0.25">
      <c r="A4" s="348" t="s">
        <v>3</v>
      </c>
      <c r="B4" s="349"/>
      <c r="C4" s="349"/>
      <c r="D4" s="349"/>
      <c r="E4" s="349"/>
      <c r="F4" s="349"/>
      <c r="G4" s="349"/>
      <c r="H4" s="349"/>
      <c r="I4" s="349"/>
      <c r="J4" s="349"/>
      <c r="K4" s="349"/>
      <c r="L4" s="349"/>
      <c r="M4" s="350"/>
    </row>
    <row r="5" spans="1:28" ht="17.25" customHeight="1" x14ac:dyDescent="0.25">
      <c r="A5" s="351" t="s">
        <v>234</v>
      </c>
      <c r="B5" s="352"/>
      <c r="C5" s="352"/>
      <c r="D5" s="352"/>
      <c r="E5" s="352"/>
      <c r="F5" s="352"/>
      <c r="G5" s="352"/>
      <c r="H5" s="352"/>
      <c r="I5" s="352"/>
      <c r="J5" s="352"/>
      <c r="K5" s="352"/>
      <c r="L5" s="352"/>
      <c r="M5" s="353"/>
    </row>
    <row r="6" spans="1:28" ht="35.25" customHeight="1" thickBot="1" x14ac:dyDescent="0.3">
      <c r="A6" s="355" t="s">
        <v>247</v>
      </c>
      <c r="B6" s="356"/>
      <c r="C6" s="356"/>
      <c r="D6" s="356"/>
      <c r="E6" s="356"/>
      <c r="F6" s="356"/>
      <c r="G6" s="356"/>
      <c r="H6" s="356"/>
      <c r="I6" s="356"/>
      <c r="J6" s="356"/>
      <c r="K6" s="356"/>
      <c r="L6" s="356"/>
      <c r="M6" s="357"/>
      <c r="X6" s="323" t="s">
        <v>264</v>
      </c>
      <c r="Y6" s="210" t="e">
        <f>ROUND((W7+W8+W9+W10+W11+W12+W21+W13+W14+W15+W16+W17+W18+W19+W20)/15,2)</f>
        <v>#DIV/0!</v>
      </c>
      <c r="Z6" s="210" t="e">
        <f>Y6*финансовые!R9</f>
        <v>#DIV/0!</v>
      </c>
      <c r="AA6" s="210" t="e">
        <f>(Z6+Z22+Z24+Z41+Z45+Z49+Z56+Z59+Z61+Z64+Z66+Z73)/12</f>
        <v>#DIV/0!</v>
      </c>
      <c r="AB6" s="212" t="s">
        <v>257</v>
      </c>
    </row>
    <row r="7" spans="1:28" ht="84.75" customHeight="1" thickBot="1" x14ac:dyDescent="0.3">
      <c r="A7" s="295">
        <v>1</v>
      </c>
      <c r="B7" s="264" t="s">
        <v>258</v>
      </c>
      <c r="C7" s="256" t="s">
        <v>5</v>
      </c>
      <c r="D7" s="268">
        <v>514</v>
      </c>
      <c r="E7" s="6">
        <v>821</v>
      </c>
      <c r="F7" s="10">
        <v>519</v>
      </c>
      <c r="G7" s="10">
        <v>554</v>
      </c>
      <c r="H7" s="14"/>
      <c r="I7" s="14"/>
      <c r="J7" s="330">
        <v>1</v>
      </c>
      <c r="K7" s="330"/>
      <c r="L7" s="330">
        <v>1</v>
      </c>
      <c r="M7" s="330"/>
      <c r="N7" s="1">
        <f>D7+F7+H7+J7+L7</f>
        <v>1035</v>
      </c>
      <c r="O7" s="1">
        <f>E7+G7+I7+K7+M7</f>
        <v>1375</v>
      </c>
      <c r="P7" s="18">
        <f>O7/N7</f>
        <v>1.3285024154589371</v>
      </c>
      <c r="Q7" s="20"/>
      <c r="R7" s="24">
        <f>E7/D7</f>
        <v>1.5972762645914398</v>
      </c>
      <c r="S7" s="26">
        <f>G7/F7</f>
        <v>1.0674373795761078</v>
      </c>
      <c r="T7" s="22" t="e">
        <f>I7/H7</f>
        <v>#DIV/0!</v>
      </c>
      <c r="U7" s="18">
        <f>K7/J7</f>
        <v>0</v>
      </c>
      <c r="V7" s="28">
        <f>M7/L7</f>
        <v>0</v>
      </c>
      <c r="W7" s="30" t="e">
        <f>(R7+S7+T7+U7+V7)/2</f>
        <v>#DIV/0!</v>
      </c>
      <c r="X7" s="324">
        <v>2020</v>
      </c>
      <c r="Y7" s="325">
        <f>(S7+S8+S9+S10+S11+S12+S13+S14+S15+S16+S17+S18+S19+S20+S21)/15</f>
        <v>1.4245958053031278</v>
      </c>
      <c r="Z7" s="325"/>
      <c r="AA7" s="325">
        <f>Y7*финансовые!S9</f>
        <v>1.4049598404677945</v>
      </c>
      <c r="AB7" s="25" t="s">
        <v>257</v>
      </c>
    </row>
    <row r="8" spans="1:28" ht="75.75" thickBot="1" x14ac:dyDescent="0.3">
      <c r="A8" s="296">
        <v>2</v>
      </c>
      <c r="B8" s="265" t="s">
        <v>237</v>
      </c>
      <c r="C8" s="256" t="s">
        <v>6</v>
      </c>
      <c r="D8" s="269">
        <v>0.5</v>
      </c>
      <c r="E8" s="257">
        <v>0.5</v>
      </c>
      <c r="F8" s="258">
        <v>0.4</v>
      </c>
      <c r="G8" s="258">
        <v>0.4</v>
      </c>
      <c r="H8" s="259"/>
      <c r="I8" s="259"/>
      <c r="J8" s="331">
        <v>1</v>
      </c>
      <c r="K8" s="331"/>
      <c r="L8" s="331">
        <v>1</v>
      </c>
      <c r="M8" s="331"/>
      <c r="N8" s="1">
        <f t="shared" ref="N8:N21" si="0">D8+F8+H8+J8+L8</f>
        <v>2.9</v>
      </c>
      <c r="O8" s="1">
        <f t="shared" ref="O8:O23" si="1">E8+G8+I8+K8+M8</f>
        <v>0.9</v>
      </c>
      <c r="P8" s="18">
        <f>O8/N8</f>
        <v>0.31034482758620691</v>
      </c>
      <c r="Q8" s="20"/>
      <c r="R8" s="24">
        <f t="shared" ref="R8:R10" si="2">E8/D8</f>
        <v>1</v>
      </c>
      <c r="S8" s="26">
        <f>G8/F8</f>
        <v>1</v>
      </c>
      <c r="T8" s="22" t="e">
        <f t="shared" ref="T8:T10" si="3">I8/H8</f>
        <v>#DIV/0!</v>
      </c>
      <c r="U8" s="18">
        <f t="shared" ref="U8:U10" si="4">K8/J8</f>
        <v>0</v>
      </c>
      <c r="V8" s="28">
        <f t="shared" ref="V8:V10" si="5">M8/L8</f>
        <v>0</v>
      </c>
      <c r="W8" s="30" t="e">
        <f t="shared" ref="W8:W71" si="6">(R8+S8+T8+U8+V8)/2</f>
        <v>#DIV/0!</v>
      </c>
      <c r="X8" s="320"/>
    </row>
    <row r="9" spans="1:28" ht="90.75" thickBot="1" x14ac:dyDescent="0.3">
      <c r="A9" s="295">
        <v>3</v>
      </c>
      <c r="B9" s="265" t="s">
        <v>238</v>
      </c>
      <c r="C9" s="256" t="s">
        <v>6</v>
      </c>
      <c r="D9" s="269">
        <v>13</v>
      </c>
      <c r="E9" s="257">
        <v>13</v>
      </c>
      <c r="F9" s="10">
        <v>13</v>
      </c>
      <c r="G9" s="258">
        <v>13</v>
      </c>
      <c r="H9" s="14"/>
      <c r="I9" s="259"/>
      <c r="J9" s="330">
        <v>1</v>
      </c>
      <c r="K9" s="331"/>
      <c r="L9" s="330">
        <v>1</v>
      </c>
      <c r="M9" s="331"/>
      <c r="N9" s="1">
        <f t="shared" si="0"/>
        <v>28</v>
      </c>
      <c r="O9" s="1">
        <f t="shared" si="1"/>
        <v>26</v>
      </c>
      <c r="P9" s="18">
        <f>O9/N9</f>
        <v>0.9285714285714286</v>
      </c>
      <c r="Q9" s="20"/>
      <c r="R9" s="24">
        <f t="shared" si="2"/>
        <v>1</v>
      </c>
      <c r="S9" s="26">
        <f>G9/F9</f>
        <v>1</v>
      </c>
      <c r="T9" s="22" t="e">
        <f t="shared" si="3"/>
        <v>#DIV/0!</v>
      </c>
      <c r="U9" s="18">
        <f t="shared" si="4"/>
        <v>0</v>
      </c>
      <c r="V9" s="28">
        <f t="shared" si="5"/>
        <v>0</v>
      </c>
      <c r="W9" s="30" t="e">
        <f t="shared" si="6"/>
        <v>#DIV/0!</v>
      </c>
      <c r="X9" s="320"/>
    </row>
    <row r="10" spans="1:28" ht="60.75" thickBot="1" x14ac:dyDescent="0.3">
      <c r="A10" s="296">
        <v>4</v>
      </c>
      <c r="B10" s="265" t="s">
        <v>239</v>
      </c>
      <c r="C10" s="256" t="s">
        <v>6</v>
      </c>
      <c r="D10" s="269">
        <v>98</v>
      </c>
      <c r="E10" s="257">
        <v>98.9</v>
      </c>
      <c r="F10" s="258">
        <v>98</v>
      </c>
      <c r="G10" s="258">
        <v>99.3</v>
      </c>
      <c r="H10" s="259"/>
      <c r="I10" s="259"/>
      <c r="J10" s="331">
        <v>1</v>
      </c>
      <c r="K10" s="331"/>
      <c r="L10" s="331">
        <v>1</v>
      </c>
      <c r="M10" s="331"/>
      <c r="N10" s="1">
        <f t="shared" si="0"/>
        <v>198</v>
      </c>
      <c r="O10" s="1">
        <f t="shared" si="1"/>
        <v>198.2</v>
      </c>
      <c r="P10" s="18">
        <f>O10/N10</f>
        <v>1.0010101010101009</v>
      </c>
      <c r="Q10" s="20"/>
      <c r="R10" s="24">
        <f t="shared" si="2"/>
        <v>1.0091836734693878</v>
      </c>
      <c r="S10" s="26">
        <f>G10/F10</f>
        <v>1.013265306122449</v>
      </c>
      <c r="T10" s="22" t="e">
        <f t="shared" si="3"/>
        <v>#DIV/0!</v>
      </c>
      <c r="U10" s="18">
        <f t="shared" si="4"/>
        <v>0</v>
      </c>
      <c r="V10" s="28">
        <f t="shared" si="5"/>
        <v>0</v>
      </c>
      <c r="W10" s="30" t="e">
        <f t="shared" si="6"/>
        <v>#DIV/0!</v>
      </c>
      <c r="X10" s="320"/>
    </row>
    <row r="11" spans="1:28" ht="105.75" thickBot="1" x14ac:dyDescent="0.3">
      <c r="A11" s="295">
        <v>5</v>
      </c>
      <c r="B11" s="265" t="s">
        <v>259</v>
      </c>
      <c r="C11" s="256" t="s">
        <v>6</v>
      </c>
      <c r="D11" s="269">
        <v>130</v>
      </c>
      <c r="E11" s="257">
        <v>200</v>
      </c>
      <c r="F11" s="10">
        <v>130</v>
      </c>
      <c r="G11" s="258">
        <v>173</v>
      </c>
      <c r="H11" s="14"/>
      <c r="I11" s="259"/>
      <c r="J11" s="330">
        <v>1</v>
      </c>
      <c r="K11" s="331"/>
      <c r="L11" s="330">
        <v>1</v>
      </c>
      <c r="M11" s="331"/>
      <c r="N11" s="1">
        <f t="shared" si="0"/>
        <v>262</v>
      </c>
      <c r="O11" s="1">
        <f t="shared" si="1"/>
        <v>373</v>
      </c>
      <c r="P11" s="18">
        <f t="shared" ref="P11:P23" si="7">O11/N11</f>
        <v>1.4236641221374047</v>
      </c>
      <c r="Q11" s="20"/>
      <c r="R11" s="24">
        <f t="shared" ref="R11:R23" si="8">E11/D11</f>
        <v>1.5384615384615385</v>
      </c>
      <c r="S11" s="26">
        <f t="shared" ref="S11:S23" si="9">G11/F11</f>
        <v>1.3307692307692307</v>
      </c>
      <c r="T11" s="22" t="e">
        <f t="shared" ref="T11:T23" si="10">I11/H11</f>
        <v>#DIV/0!</v>
      </c>
      <c r="U11" s="18">
        <f t="shared" ref="U11:U23" si="11">K11/J11</f>
        <v>0</v>
      </c>
      <c r="V11" s="28">
        <f t="shared" ref="V11:V23" si="12">M11/L11</f>
        <v>0</v>
      </c>
      <c r="W11" s="30" t="e">
        <f t="shared" si="6"/>
        <v>#DIV/0!</v>
      </c>
      <c r="X11" s="320"/>
    </row>
    <row r="12" spans="1:28" ht="45.75" thickBot="1" x14ac:dyDescent="0.3">
      <c r="A12" s="296">
        <v>6</v>
      </c>
      <c r="B12" s="265" t="s">
        <v>240</v>
      </c>
      <c r="C12" s="256" t="s">
        <v>6</v>
      </c>
      <c r="D12" s="269">
        <v>100</v>
      </c>
      <c r="E12" s="257">
        <v>100</v>
      </c>
      <c r="F12" s="258">
        <v>100</v>
      </c>
      <c r="G12" s="258">
        <v>100</v>
      </c>
      <c r="H12" s="259"/>
      <c r="I12" s="259"/>
      <c r="J12" s="331">
        <v>1</v>
      </c>
      <c r="K12" s="331"/>
      <c r="L12" s="331">
        <v>1</v>
      </c>
      <c r="M12" s="331"/>
      <c r="N12" s="1">
        <f t="shared" si="0"/>
        <v>202</v>
      </c>
      <c r="O12" s="1">
        <f t="shared" si="1"/>
        <v>200</v>
      </c>
      <c r="P12" s="18">
        <f t="shared" si="7"/>
        <v>0.99009900990099009</v>
      </c>
      <c r="Q12" s="20"/>
      <c r="R12" s="24">
        <f t="shared" si="8"/>
        <v>1</v>
      </c>
      <c r="S12" s="26">
        <f t="shared" si="9"/>
        <v>1</v>
      </c>
      <c r="T12" s="22" t="e">
        <f t="shared" si="10"/>
        <v>#DIV/0!</v>
      </c>
      <c r="U12" s="18">
        <f t="shared" si="11"/>
        <v>0</v>
      </c>
      <c r="V12" s="28">
        <f t="shared" si="12"/>
        <v>0</v>
      </c>
      <c r="W12" s="30" t="e">
        <f t="shared" si="6"/>
        <v>#DIV/0!</v>
      </c>
      <c r="X12" s="320"/>
    </row>
    <row r="13" spans="1:28" ht="120.75" thickBot="1" x14ac:dyDescent="0.3">
      <c r="A13" s="295">
        <v>7</v>
      </c>
      <c r="B13" s="265" t="s">
        <v>260</v>
      </c>
      <c r="C13" s="256"/>
      <c r="D13" s="269">
        <v>0</v>
      </c>
      <c r="E13" s="257">
        <v>0</v>
      </c>
      <c r="F13" s="10">
        <v>0</v>
      </c>
      <c r="G13" s="258">
        <v>0</v>
      </c>
      <c r="H13" s="14"/>
      <c r="I13" s="259"/>
      <c r="J13" s="330">
        <v>1</v>
      </c>
      <c r="K13" s="331"/>
      <c r="L13" s="330">
        <v>1</v>
      </c>
      <c r="M13" s="331"/>
      <c r="N13" s="1">
        <f t="shared" si="0"/>
        <v>2</v>
      </c>
      <c r="O13" s="1">
        <f t="shared" si="1"/>
        <v>0</v>
      </c>
      <c r="P13" s="18">
        <f t="shared" si="7"/>
        <v>0</v>
      </c>
      <c r="Q13" s="20"/>
      <c r="R13" s="24">
        <v>1</v>
      </c>
      <c r="S13" s="26">
        <v>1</v>
      </c>
      <c r="T13" s="22" t="e">
        <f t="shared" ref="T13:T21" si="13">I13/H13</f>
        <v>#DIV/0!</v>
      </c>
      <c r="U13" s="18">
        <f t="shared" ref="U13:U21" si="14">K13/J13</f>
        <v>0</v>
      </c>
      <c r="V13" s="28">
        <f t="shared" ref="V13:V21" si="15">M13/L13</f>
        <v>0</v>
      </c>
      <c r="W13" s="30" t="e">
        <f t="shared" si="6"/>
        <v>#DIV/0!</v>
      </c>
      <c r="X13" s="320"/>
    </row>
    <row r="14" spans="1:28" ht="45.75" thickBot="1" x14ac:dyDescent="0.3">
      <c r="A14" s="296">
        <v>8</v>
      </c>
      <c r="B14" s="265" t="s">
        <v>241</v>
      </c>
      <c r="C14" s="256"/>
      <c r="D14" s="269">
        <v>1300</v>
      </c>
      <c r="E14" s="257">
        <v>1300</v>
      </c>
      <c r="F14" s="258">
        <v>1300</v>
      </c>
      <c r="G14" s="258">
        <v>1300</v>
      </c>
      <c r="H14" s="259"/>
      <c r="I14" s="259"/>
      <c r="J14" s="331">
        <v>1</v>
      </c>
      <c r="K14" s="331"/>
      <c r="L14" s="330">
        <v>1</v>
      </c>
      <c r="M14" s="331"/>
      <c r="N14" s="1">
        <f t="shared" si="0"/>
        <v>2602</v>
      </c>
      <c r="O14" s="1">
        <f t="shared" si="1"/>
        <v>2600</v>
      </c>
      <c r="P14" s="18">
        <f t="shared" si="7"/>
        <v>0.99923136049192929</v>
      </c>
      <c r="Q14" s="20"/>
      <c r="R14" s="24">
        <f t="shared" ref="R14:R21" si="16">E14/D14</f>
        <v>1</v>
      </c>
      <c r="S14" s="26">
        <f t="shared" ref="S14:S21" si="17">G14/F14</f>
        <v>1</v>
      </c>
      <c r="T14" s="22" t="e">
        <f t="shared" si="13"/>
        <v>#DIV/0!</v>
      </c>
      <c r="U14" s="18">
        <f t="shared" si="14"/>
        <v>0</v>
      </c>
      <c r="V14" s="28">
        <f t="shared" si="15"/>
        <v>0</v>
      </c>
      <c r="W14" s="30" t="e">
        <f t="shared" si="6"/>
        <v>#DIV/0!</v>
      </c>
      <c r="X14" s="320"/>
    </row>
    <row r="15" spans="1:28" ht="75.75" thickBot="1" x14ac:dyDescent="0.3">
      <c r="A15" s="295">
        <v>9</v>
      </c>
      <c r="B15" s="265" t="s">
        <v>242</v>
      </c>
      <c r="C15" s="256"/>
      <c r="D15" s="269">
        <v>82298</v>
      </c>
      <c r="E15" s="257">
        <v>82298</v>
      </c>
      <c r="F15" s="10">
        <v>82298</v>
      </c>
      <c r="G15" s="258">
        <v>601957.82999999996</v>
      </c>
      <c r="H15" s="14"/>
      <c r="I15" s="259"/>
      <c r="J15" s="330">
        <v>1</v>
      </c>
      <c r="K15" s="331"/>
      <c r="L15" s="331">
        <v>1</v>
      </c>
      <c r="M15" s="331"/>
      <c r="N15" s="1">
        <f t="shared" si="0"/>
        <v>164598</v>
      </c>
      <c r="O15" s="1">
        <f t="shared" si="1"/>
        <v>684255.83</v>
      </c>
      <c r="P15" s="18">
        <f t="shared" si="7"/>
        <v>4.1571333187523543</v>
      </c>
      <c r="Q15" s="20"/>
      <c r="R15" s="24">
        <f t="shared" si="16"/>
        <v>1</v>
      </c>
      <c r="S15" s="26">
        <f t="shared" si="17"/>
        <v>7.3143676638557436</v>
      </c>
      <c r="T15" s="22" t="e">
        <f t="shared" si="13"/>
        <v>#DIV/0!</v>
      </c>
      <c r="U15" s="18">
        <f t="shared" si="14"/>
        <v>0</v>
      </c>
      <c r="V15" s="28">
        <f t="shared" si="15"/>
        <v>0</v>
      </c>
      <c r="W15" s="30" t="e">
        <f t="shared" si="6"/>
        <v>#DIV/0!</v>
      </c>
      <c r="X15" s="320"/>
    </row>
    <row r="16" spans="1:28" ht="105.75" thickBot="1" x14ac:dyDescent="0.3">
      <c r="A16" s="296">
        <v>10</v>
      </c>
      <c r="B16" s="265" t="s">
        <v>261</v>
      </c>
      <c r="C16" s="256"/>
      <c r="D16" s="269">
        <v>1205</v>
      </c>
      <c r="E16" s="257">
        <v>1710</v>
      </c>
      <c r="F16" s="258">
        <v>1205</v>
      </c>
      <c r="G16" s="258">
        <v>1337</v>
      </c>
      <c r="H16" s="14"/>
      <c r="I16" s="259"/>
      <c r="J16" s="331">
        <v>1</v>
      </c>
      <c r="K16" s="331"/>
      <c r="L16" s="330">
        <v>1</v>
      </c>
      <c r="M16" s="331"/>
      <c r="N16" s="1">
        <f t="shared" si="0"/>
        <v>2412</v>
      </c>
      <c r="O16" s="1">
        <f t="shared" si="1"/>
        <v>3047</v>
      </c>
      <c r="P16" s="18">
        <f t="shared" si="7"/>
        <v>1.2632669983416251</v>
      </c>
      <c r="Q16" s="20"/>
      <c r="R16" s="24">
        <f t="shared" si="16"/>
        <v>1.4190871369294606</v>
      </c>
      <c r="S16" s="26">
        <f t="shared" si="17"/>
        <v>1.1095435684647303</v>
      </c>
      <c r="T16" s="22" t="e">
        <f t="shared" si="13"/>
        <v>#DIV/0!</v>
      </c>
      <c r="U16" s="18">
        <f t="shared" si="14"/>
        <v>0</v>
      </c>
      <c r="V16" s="28">
        <f t="shared" si="15"/>
        <v>0</v>
      </c>
      <c r="W16" s="30" t="e">
        <f t="shared" si="6"/>
        <v>#DIV/0!</v>
      </c>
      <c r="X16" s="320"/>
    </row>
    <row r="17" spans="1:26" ht="75.75" thickBot="1" x14ac:dyDescent="0.3">
      <c r="A17" s="295">
        <v>11</v>
      </c>
      <c r="B17" s="265" t="s">
        <v>243</v>
      </c>
      <c r="C17" s="256"/>
      <c r="D17" s="269">
        <v>3100</v>
      </c>
      <c r="E17" s="257">
        <v>2604</v>
      </c>
      <c r="F17" s="10">
        <v>3150</v>
      </c>
      <c r="G17" s="258">
        <v>2333</v>
      </c>
      <c r="H17" s="259"/>
      <c r="I17" s="259"/>
      <c r="J17" s="330">
        <v>1</v>
      </c>
      <c r="K17" s="331"/>
      <c r="L17" s="331">
        <v>1</v>
      </c>
      <c r="M17" s="331"/>
      <c r="N17" s="1">
        <f t="shared" si="0"/>
        <v>6252</v>
      </c>
      <c r="O17" s="1">
        <f t="shared" si="1"/>
        <v>4937</v>
      </c>
      <c r="P17" s="18">
        <f t="shared" si="7"/>
        <v>0.78966730646193217</v>
      </c>
      <c r="Q17" s="20"/>
      <c r="R17" s="24">
        <f t="shared" si="16"/>
        <v>0.84</v>
      </c>
      <c r="S17" s="26">
        <f t="shared" si="17"/>
        <v>0.74063492063492065</v>
      </c>
      <c r="T17" s="22" t="e">
        <f t="shared" si="13"/>
        <v>#DIV/0!</v>
      </c>
      <c r="U17" s="18">
        <f t="shared" si="14"/>
        <v>0</v>
      </c>
      <c r="V17" s="28">
        <f t="shared" si="15"/>
        <v>0</v>
      </c>
      <c r="W17" s="30" t="e">
        <f t="shared" si="6"/>
        <v>#DIV/0!</v>
      </c>
      <c r="X17" s="320"/>
    </row>
    <row r="18" spans="1:26" ht="105.75" thickBot="1" x14ac:dyDescent="0.3">
      <c r="A18" s="296">
        <v>12</v>
      </c>
      <c r="B18" s="266" t="s">
        <v>244</v>
      </c>
      <c r="C18" s="256"/>
      <c r="D18" s="269">
        <v>630</v>
      </c>
      <c r="E18" s="257">
        <v>366</v>
      </c>
      <c r="F18" s="258">
        <v>635</v>
      </c>
      <c r="G18" s="258">
        <v>611</v>
      </c>
      <c r="H18" s="14"/>
      <c r="I18" s="259"/>
      <c r="J18" s="330">
        <v>1</v>
      </c>
      <c r="K18" s="331"/>
      <c r="L18" s="330">
        <v>1</v>
      </c>
      <c r="M18" s="331"/>
      <c r="N18" s="1">
        <f t="shared" si="0"/>
        <v>1267</v>
      </c>
      <c r="O18" s="1">
        <f t="shared" si="1"/>
        <v>977</v>
      </c>
      <c r="P18" s="18">
        <f t="shared" si="7"/>
        <v>0.77111286503551701</v>
      </c>
      <c r="Q18" s="20"/>
      <c r="R18" s="24">
        <f t="shared" si="16"/>
        <v>0.580952380952381</v>
      </c>
      <c r="S18" s="26">
        <f t="shared" si="17"/>
        <v>0.96220472440944882</v>
      </c>
      <c r="T18" s="22" t="e">
        <f t="shared" si="13"/>
        <v>#DIV/0!</v>
      </c>
      <c r="U18" s="18">
        <f t="shared" si="14"/>
        <v>0</v>
      </c>
      <c r="V18" s="28">
        <f t="shared" si="15"/>
        <v>0</v>
      </c>
      <c r="W18" s="30" t="e">
        <f t="shared" si="6"/>
        <v>#DIV/0!</v>
      </c>
      <c r="X18" s="320"/>
    </row>
    <row r="19" spans="1:26" ht="120.75" thickBot="1" x14ac:dyDescent="0.3">
      <c r="A19" s="295">
        <v>13</v>
      </c>
      <c r="B19" s="265" t="s">
        <v>245</v>
      </c>
      <c r="C19" s="256"/>
      <c r="D19" s="269">
        <v>400</v>
      </c>
      <c r="E19" s="257">
        <v>636</v>
      </c>
      <c r="F19" s="10">
        <v>400</v>
      </c>
      <c r="G19" s="258">
        <v>428</v>
      </c>
      <c r="H19" s="259"/>
      <c r="I19" s="259"/>
      <c r="J19" s="331">
        <v>1</v>
      </c>
      <c r="K19" s="331"/>
      <c r="L19" s="331">
        <v>1</v>
      </c>
      <c r="M19" s="331"/>
      <c r="N19" s="1">
        <f t="shared" si="0"/>
        <v>802</v>
      </c>
      <c r="O19" s="1">
        <f t="shared" si="1"/>
        <v>1064</v>
      </c>
      <c r="P19" s="18">
        <f t="shared" si="7"/>
        <v>1.3266832917705735</v>
      </c>
      <c r="Q19" s="20"/>
      <c r="R19" s="24">
        <f t="shared" si="16"/>
        <v>1.59</v>
      </c>
      <c r="S19" s="26">
        <f t="shared" si="17"/>
        <v>1.07</v>
      </c>
      <c r="T19" s="22" t="e">
        <f t="shared" si="13"/>
        <v>#DIV/0!</v>
      </c>
      <c r="U19" s="18">
        <f t="shared" si="14"/>
        <v>0</v>
      </c>
      <c r="V19" s="28">
        <f t="shared" si="15"/>
        <v>0</v>
      </c>
      <c r="W19" s="30" t="e">
        <f t="shared" si="6"/>
        <v>#DIV/0!</v>
      </c>
      <c r="X19" s="320"/>
    </row>
    <row r="20" spans="1:26" ht="75.75" thickBot="1" x14ac:dyDescent="0.3">
      <c r="A20" s="296">
        <v>14</v>
      </c>
      <c r="B20" s="265" t="s">
        <v>54</v>
      </c>
      <c r="C20" s="256"/>
      <c r="D20" s="269">
        <v>35</v>
      </c>
      <c r="E20" s="257">
        <v>42</v>
      </c>
      <c r="F20" s="258">
        <v>35</v>
      </c>
      <c r="G20" s="258">
        <v>29</v>
      </c>
      <c r="H20" s="14"/>
      <c r="I20" s="259"/>
      <c r="J20" s="330">
        <v>1</v>
      </c>
      <c r="K20" s="331"/>
      <c r="L20" s="330">
        <v>1</v>
      </c>
      <c r="M20" s="331"/>
      <c r="N20" s="1">
        <f t="shared" si="0"/>
        <v>72</v>
      </c>
      <c r="O20" s="1">
        <f t="shared" si="1"/>
        <v>71</v>
      </c>
      <c r="P20" s="18">
        <f t="shared" si="7"/>
        <v>0.98611111111111116</v>
      </c>
      <c r="Q20" s="20"/>
      <c r="R20" s="24">
        <f t="shared" si="16"/>
        <v>1.2</v>
      </c>
      <c r="S20" s="26">
        <f t="shared" si="17"/>
        <v>0.82857142857142863</v>
      </c>
      <c r="T20" s="22" t="e">
        <f t="shared" si="13"/>
        <v>#DIV/0!</v>
      </c>
      <c r="U20" s="18">
        <f t="shared" si="14"/>
        <v>0</v>
      </c>
      <c r="V20" s="28">
        <f t="shared" si="15"/>
        <v>0</v>
      </c>
      <c r="W20" s="30" t="e">
        <f t="shared" si="6"/>
        <v>#DIV/0!</v>
      </c>
      <c r="X20" s="320"/>
    </row>
    <row r="21" spans="1:26" ht="60.75" thickBot="1" x14ac:dyDescent="0.3">
      <c r="A21" s="296">
        <v>15</v>
      </c>
      <c r="B21" s="265" t="s">
        <v>246</v>
      </c>
      <c r="C21" s="256"/>
      <c r="D21" s="269">
        <v>270</v>
      </c>
      <c r="E21" s="257">
        <v>213</v>
      </c>
      <c r="F21" s="10">
        <v>280</v>
      </c>
      <c r="G21" s="258">
        <v>261</v>
      </c>
      <c r="H21" s="259"/>
      <c r="I21" s="259"/>
      <c r="J21" s="331">
        <v>1</v>
      </c>
      <c r="K21" s="331"/>
      <c r="L21" s="331">
        <v>1</v>
      </c>
      <c r="M21" s="331"/>
      <c r="N21" s="1">
        <f t="shared" si="0"/>
        <v>552</v>
      </c>
      <c r="O21" s="1">
        <f t="shared" si="1"/>
        <v>474</v>
      </c>
      <c r="P21" s="18">
        <f t="shared" si="7"/>
        <v>0.85869565217391308</v>
      </c>
      <c r="Q21" s="20"/>
      <c r="R21" s="24">
        <f t="shared" si="16"/>
        <v>0.78888888888888886</v>
      </c>
      <c r="S21" s="26">
        <f t="shared" si="17"/>
        <v>0.93214285714285716</v>
      </c>
      <c r="T21" s="22" t="e">
        <f t="shared" si="13"/>
        <v>#DIV/0!</v>
      </c>
      <c r="U21" s="18">
        <f t="shared" si="14"/>
        <v>0</v>
      </c>
      <c r="V21" s="28">
        <f t="shared" si="15"/>
        <v>0</v>
      </c>
      <c r="W21" s="30" t="e">
        <f t="shared" si="6"/>
        <v>#DIV/0!</v>
      </c>
      <c r="X21" s="320"/>
    </row>
    <row r="22" spans="1:26" ht="16.5" thickBot="1" x14ac:dyDescent="0.3">
      <c r="A22" s="392" t="s">
        <v>4</v>
      </c>
      <c r="B22" s="392"/>
      <c r="C22" s="392"/>
      <c r="D22" s="392"/>
      <c r="E22" s="392"/>
      <c r="F22" s="392"/>
      <c r="G22" s="392"/>
      <c r="H22" s="392"/>
      <c r="I22" s="392"/>
      <c r="J22" s="392"/>
      <c r="K22" s="392"/>
      <c r="L22" s="392"/>
      <c r="M22" s="392"/>
      <c r="P22" s="18"/>
      <c r="Q22" s="20"/>
      <c r="R22" s="24"/>
      <c r="S22" s="26"/>
      <c r="T22" s="22"/>
      <c r="U22" s="18"/>
      <c r="V22" s="28"/>
      <c r="W22" s="30"/>
      <c r="X22" s="320"/>
      <c r="Y22" s="210" t="e">
        <f>(W23)</f>
        <v>#DIV/0!</v>
      </c>
      <c r="Z22" s="210" t="e">
        <f>Y22*финансовые!R10</f>
        <v>#DIV/0!</v>
      </c>
    </row>
    <row r="23" spans="1:26" ht="90.75" thickBot="1" x14ac:dyDescent="0.3">
      <c r="A23" s="296">
        <v>1</v>
      </c>
      <c r="B23" s="264" t="s">
        <v>258</v>
      </c>
      <c r="C23" s="256" t="s">
        <v>7</v>
      </c>
      <c r="D23" s="269">
        <v>514</v>
      </c>
      <c r="E23" s="257">
        <v>821</v>
      </c>
      <c r="F23" s="258">
        <v>519</v>
      </c>
      <c r="G23" s="258">
        <v>554</v>
      </c>
      <c r="H23" s="259"/>
      <c r="I23" s="259"/>
      <c r="J23" s="331">
        <v>1</v>
      </c>
      <c r="K23" s="331"/>
      <c r="L23" s="331">
        <v>1</v>
      </c>
      <c r="M23" s="331"/>
      <c r="N23" s="1">
        <f>D23+F23+H23+J23+L23</f>
        <v>1035</v>
      </c>
      <c r="O23" s="1">
        <f t="shared" si="1"/>
        <v>1375</v>
      </c>
      <c r="P23" s="18">
        <f t="shared" si="7"/>
        <v>1.3285024154589371</v>
      </c>
      <c r="Q23" s="20"/>
      <c r="R23" s="24">
        <f t="shared" si="8"/>
        <v>1.5972762645914398</v>
      </c>
      <c r="S23" s="26">
        <f t="shared" si="9"/>
        <v>1.0674373795761078</v>
      </c>
      <c r="T23" s="22" t="e">
        <f t="shared" si="10"/>
        <v>#DIV/0!</v>
      </c>
      <c r="U23" s="18">
        <f t="shared" si="11"/>
        <v>0</v>
      </c>
      <c r="V23" s="28">
        <f t="shared" si="12"/>
        <v>0</v>
      </c>
      <c r="W23" s="30" t="e">
        <f t="shared" si="6"/>
        <v>#DIV/0!</v>
      </c>
      <c r="X23" s="320"/>
    </row>
    <row r="24" spans="1:26" ht="38.25" customHeight="1" thickBot="1" x14ac:dyDescent="0.3">
      <c r="A24" s="375" t="s">
        <v>8</v>
      </c>
      <c r="B24" s="376"/>
      <c r="C24" s="376"/>
      <c r="D24" s="376"/>
      <c r="E24" s="376"/>
      <c r="F24" s="376"/>
      <c r="G24" s="376"/>
      <c r="H24" s="376"/>
      <c r="I24" s="376"/>
      <c r="J24" s="376"/>
      <c r="K24" s="376"/>
      <c r="L24" s="376"/>
      <c r="M24" s="377"/>
      <c r="R24" s="24"/>
      <c r="S24" s="26"/>
      <c r="T24" s="22"/>
      <c r="U24" s="18"/>
      <c r="V24" s="28"/>
      <c r="W24" s="30"/>
      <c r="X24" s="320"/>
      <c r="Y24" s="210" t="e">
        <f>(W28+W29+W31+W32+W33+W34+W35+W36+W38+W39)/10</f>
        <v>#DIV/0!</v>
      </c>
      <c r="Z24" s="210" t="e">
        <f>Y24*финансовые!R22</f>
        <v>#DIV/0!</v>
      </c>
    </row>
    <row r="25" spans="1:26" ht="31.5" customHeight="1" thickBot="1" x14ac:dyDescent="0.3">
      <c r="A25" s="373">
        <v>1</v>
      </c>
      <c r="B25" s="393" t="s">
        <v>248</v>
      </c>
      <c r="C25" s="381" t="s">
        <v>9</v>
      </c>
      <c r="D25" s="362">
        <v>0.5</v>
      </c>
      <c r="E25" s="364">
        <v>0.5</v>
      </c>
      <c r="F25" s="366">
        <v>0.4</v>
      </c>
      <c r="G25" s="366">
        <v>0.4</v>
      </c>
      <c r="H25" s="378"/>
      <c r="I25" s="378"/>
      <c r="J25" s="379">
        <v>1</v>
      </c>
      <c r="K25" s="379"/>
      <c r="L25" s="379">
        <v>1</v>
      </c>
      <c r="M25" s="379"/>
      <c r="R25" s="24"/>
      <c r="S25" s="26"/>
      <c r="T25" s="22"/>
      <c r="U25" s="18"/>
      <c r="V25" s="28"/>
      <c r="W25" s="30"/>
      <c r="X25" s="320"/>
    </row>
    <row r="26" spans="1:26" thickBot="1" x14ac:dyDescent="0.3">
      <c r="A26" s="373"/>
      <c r="B26" s="360"/>
      <c r="C26" s="381"/>
      <c r="D26" s="362"/>
      <c r="E26" s="364"/>
      <c r="F26" s="366"/>
      <c r="G26" s="366"/>
      <c r="H26" s="378"/>
      <c r="I26" s="378"/>
      <c r="J26" s="379"/>
      <c r="K26" s="379"/>
      <c r="L26" s="379"/>
      <c r="M26" s="379"/>
      <c r="R26" s="24"/>
      <c r="S26" s="26"/>
      <c r="T26" s="22"/>
      <c r="U26" s="18"/>
      <c r="V26" s="28"/>
      <c r="W26" s="30"/>
      <c r="X26" s="320"/>
    </row>
    <row r="27" spans="1:26" thickBot="1" x14ac:dyDescent="0.3">
      <c r="A27" s="373"/>
      <c r="B27" s="360"/>
      <c r="C27" s="381"/>
      <c r="D27" s="362"/>
      <c r="E27" s="364"/>
      <c r="F27" s="366"/>
      <c r="G27" s="366"/>
      <c r="H27" s="378"/>
      <c r="I27" s="378"/>
      <c r="J27" s="379"/>
      <c r="K27" s="379"/>
      <c r="L27" s="379"/>
      <c r="M27" s="379"/>
      <c r="R27" s="24"/>
      <c r="S27" s="26"/>
      <c r="T27" s="22"/>
      <c r="U27" s="18"/>
      <c r="V27" s="28"/>
      <c r="W27" s="30"/>
      <c r="X27" s="320"/>
    </row>
    <row r="28" spans="1:26" ht="143.25" customHeight="1" thickBot="1" x14ac:dyDescent="0.3">
      <c r="A28" s="374"/>
      <c r="B28" s="394"/>
      <c r="C28" s="381"/>
      <c r="D28" s="362"/>
      <c r="E28" s="364"/>
      <c r="F28" s="366"/>
      <c r="G28" s="366"/>
      <c r="H28" s="378"/>
      <c r="I28" s="378"/>
      <c r="J28" s="379"/>
      <c r="K28" s="379"/>
      <c r="L28" s="379"/>
      <c r="M28" s="379"/>
      <c r="R28" s="24">
        <f>D25/E25</f>
        <v>1</v>
      </c>
      <c r="S28" s="26">
        <f>G25/F25</f>
        <v>1</v>
      </c>
      <c r="T28" s="22" t="e">
        <f>I25/H25</f>
        <v>#DIV/0!</v>
      </c>
      <c r="U28" s="18">
        <f>K25/J25</f>
        <v>0</v>
      </c>
      <c r="V28" s="28">
        <f>M25/L25</f>
        <v>0</v>
      </c>
      <c r="W28" s="30" t="e">
        <f t="shared" si="6"/>
        <v>#DIV/0!</v>
      </c>
      <c r="X28" s="320"/>
    </row>
    <row r="29" spans="1:26" thickBot="1" x14ac:dyDescent="0.3">
      <c r="A29" s="380">
        <v>2</v>
      </c>
      <c r="B29" s="359" t="s">
        <v>249</v>
      </c>
      <c r="C29" s="381" t="s">
        <v>10</v>
      </c>
      <c r="D29" s="362">
        <v>13</v>
      </c>
      <c r="E29" s="364">
        <v>13</v>
      </c>
      <c r="F29" s="366">
        <v>13</v>
      </c>
      <c r="G29" s="366">
        <v>13</v>
      </c>
      <c r="H29" s="378"/>
      <c r="I29" s="378"/>
      <c r="J29" s="379">
        <v>1</v>
      </c>
      <c r="K29" s="379"/>
      <c r="L29" s="379">
        <v>1</v>
      </c>
      <c r="M29" s="379"/>
      <c r="R29" s="24">
        <f t="shared" ref="R29:R72" si="18">E29/D29</f>
        <v>1</v>
      </c>
      <c r="S29" s="26">
        <f t="shared" ref="S29:S72" si="19">G29/F29</f>
        <v>1</v>
      </c>
      <c r="T29" s="22" t="e">
        <f t="shared" ref="T29:T72" si="20">I29/H29</f>
        <v>#DIV/0!</v>
      </c>
      <c r="U29" s="18">
        <f t="shared" ref="U29:U72" si="21">K29/J29</f>
        <v>0</v>
      </c>
      <c r="V29" s="28">
        <f t="shared" ref="V29:V72" si="22">M29/L29</f>
        <v>0</v>
      </c>
      <c r="W29" s="30" t="e">
        <f t="shared" si="6"/>
        <v>#DIV/0!</v>
      </c>
      <c r="X29" s="320"/>
    </row>
    <row r="30" spans="1:26" thickBot="1" x14ac:dyDescent="0.3">
      <c r="A30" s="374"/>
      <c r="B30" s="395"/>
      <c r="C30" s="381"/>
      <c r="D30" s="362"/>
      <c r="E30" s="364"/>
      <c r="F30" s="366"/>
      <c r="G30" s="366"/>
      <c r="H30" s="378"/>
      <c r="I30" s="378"/>
      <c r="J30" s="379"/>
      <c r="K30" s="379"/>
      <c r="L30" s="379"/>
      <c r="M30" s="379"/>
      <c r="R30" s="24"/>
      <c r="S30" s="26"/>
      <c r="T30" s="22"/>
      <c r="U30" s="18"/>
      <c r="V30" s="28"/>
      <c r="W30" s="30"/>
      <c r="X30" s="320"/>
    </row>
    <row r="31" spans="1:26" ht="60.75" thickBot="1" x14ac:dyDescent="0.3">
      <c r="A31" s="297">
        <v>3</v>
      </c>
      <c r="B31" s="1" t="s">
        <v>11</v>
      </c>
      <c r="C31" s="274" t="s">
        <v>9</v>
      </c>
      <c r="D31" s="270">
        <v>89</v>
      </c>
      <c r="E31" s="7">
        <v>98.9</v>
      </c>
      <c r="F31" s="11">
        <v>70</v>
      </c>
      <c r="G31" s="11">
        <v>99.3</v>
      </c>
      <c r="H31" s="15"/>
      <c r="I31" s="15"/>
      <c r="J31" s="332">
        <v>1</v>
      </c>
      <c r="K31" s="332"/>
      <c r="L31" s="332">
        <v>1</v>
      </c>
      <c r="M31" s="332"/>
      <c r="R31" s="24">
        <f>E31/D31</f>
        <v>1.1112359550561799</v>
      </c>
      <c r="S31" s="26">
        <f>G31/F31</f>
        <v>1.4185714285714286</v>
      </c>
      <c r="T31" s="22" t="e">
        <f>I31/H31</f>
        <v>#DIV/0!</v>
      </c>
      <c r="U31" s="18">
        <f>K31/J31</f>
        <v>0</v>
      </c>
      <c r="V31" s="28">
        <f>M31/L31</f>
        <v>0</v>
      </c>
      <c r="W31" s="30" t="e">
        <f t="shared" si="6"/>
        <v>#DIV/0!</v>
      </c>
      <c r="X31" s="320"/>
    </row>
    <row r="32" spans="1:26" ht="95.25" thickBot="1" x14ac:dyDescent="0.3">
      <c r="A32" s="297">
        <v>4</v>
      </c>
      <c r="B32" s="4" t="s">
        <v>12</v>
      </c>
      <c r="C32" s="274" t="s">
        <v>13</v>
      </c>
      <c r="D32" s="270" t="s">
        <v>59</v>
      </c>
      <c r="E32" s="7" t="s">
        <v>59</v>
      </c>
      <c r="F32" s="11" t="s">
        <v>59</v>
      </c>
      <c r="G32" s="11" t="s">
        <v>59</v>
      </c>
      <c r="H32" s="15"/>
      <c r="I32" s="15"/>
      <c r="J32" s="332">
        <v>1</v>
      </c>
      <c r="K32" s="332"/>
      <c r="L32" s="332">
        <v>1</v>
      </c>
      <c r="M32" s="332"/>
      <c r="R32" s="24">
        <v>1</v>
      </c>
      <c r="S32" s="26">
        <v>1</v>
      </c>
      <c r="T32" s="22" t="e">
        <f>I32/H32</f>
        <v>#DIV/0!</v>
      </c>
      <c r="U32" s="18">
        <f>K32/J32</f>
        <v>0</v>
      </c>
      <c r="V32" s="28">
        <f>M32/L32</f>
        <v>0</v>
      </c>
      <c r="W32" s="30" t="e">
        <f t="shared" si="6"/>
        <v>#DIV/0!</v>
      </c>
      <c r="X32" s="320"/>
    </row>
    <row r="33" spans="1:26" ht="30.75" thickBot="1" x14ac:dyDescent="0.3">
      <c r="A33" s="297">
        <v>5</v>
      </c>
      <c r="B33" s="1" t="s">
        <v>250</v>
      </c>
      <c r="C33" s="274" t="s">
        <v>9</v>
      </c>
      <c r="D33" s="271">
        <v>80</v>
      </c>
      <c r="E33" s="31">
        <v>99.5</v>
      </c>
      <c r="F33" s="32">
        <v>80</v>
      </c>
      <c r="G33" s="32">
        <v>99.6</v>
      </c>
      <c r="H33" s="33"/>
      <c r="I33" s="33"/>
      <c r="J33" s="333">
        <v>1</v>
      </c>
      <c r="K33" s="333"/>
      <c r="L33" s="333">
        <v>1</v>
      </c>
      <c r="M33" s="333"/>
      <c r="R33" s="24">
        <f>E33/D33</f>
        <v>1.2437499999999999</v>
      </c>
      <c r="S33" s="26">
        <f t="shared" si="19"/>
        <v>1.2449999999999999</v>
      </c>
      <c r="T33" s="22" t="e">
        <f t="shared" si="20"/>
        <v>#DIV/0!</v>
      </c>
      <c r="U33" s="18">
        <f t="shared" si="21"/>
        <v>0</v>
      </c>
      <c r="V33" s="28">
        <f t="shared" si="22"/>
        <v>0</v>
      </c>
      <c r="W33" s="30" t="e">
        <f t="shared" si="6"/>
        <v>#DIV/0!</v>
      </c>
      <c r="X33" s="320"/>
    </row>
    <row r="34" spans="1:26" ht="126.75" thickBot="1" x14ac:dyDescent="0.3">
      <c r="A34" s="297">
        <v>6</v>
      </c>
      <c r="B34" s="4" t="s">
        <v>14</v>
      </c>
      <c r="C34" s="274" t="s">
        <v>15</v>
      </c>
      <c r="D34" s="270" t="s">
        <v>256</v>
      </c>
      <c r="E34" s="7" t="s">
        <v>256</v>
      </c>
      <c r="F34" s="11" t="s">
        <v>256</v>
      </c>
      <c r="G34" s="11" t="s">
        <v>256</v>
      </c>
      <c r="H34" s="15"/>
      <c r="I34" s="15"/>
      <c r="J34" s="332">
        <v>1</v>
      </c>
      <c r="K34" s="332"/>
      <c r="L34" s="332">
        <v>1</v>
      </c>
      <c r="M34" s="332"/>
      <c r="R34" s="24">
        <v>1</v>
      </c>
      <c r="S34" s="26">
        <v>1</v>
      </c>
      <c r="T34" s="22" t="e">
        <f t="shared" ref="T34" si="23">I34/H34</f>
        <v>#DIV/0!</v>
      </c>
      <c r="U34" s="18">
        <f t="shared" ref="U34" si="24">K34/J34</f>
        <v>0</v>
      </c>
      <c r="V34" s="28">
        <f t="shared" ref="V34" si="25">M34/L34</f>
        <v>0</v>
      </c>
      <c r="W34" s="30" t="e">
        <f t="shared" si="6"/>
        <v>#DIV/0!</v>
      </c>
      <c r="X34" s="320"/>
    </row>
    <row r="35" spans="1:26" ht="63.75" thickBot="1" x14ac:dyDescent="0.3">
      <c r="A35" s="297">
        <v>7</v>
      </c>
      <c r="B35" s="1" t="s">
        <v>16</v>
      </c>
      <c r="C35" s="274" t="s">
        <v>15</v>
      </c>
      <c r="D35" s="270" t="s">
        <v>256</v>
      </c>
      <c r="E35" s="7" t="s">
        <v>256</v>
      </c>
      <c r="F35" s="11" t="s">
        <v>256</v>
      </c>
      <c r="G35" s="11" t="s">
        <v>256</v>
      </c>
      <c r="H35" s="15"/>
      <c r="I35" s="15"/>
      <c r="J35" s="332">
        <v>1</v>
      </c>
      <c r="K35" s="332"/>
      <c r="L35" s="332">
        <v>1</v>
      </c>
      <c r="M35" s="332"/>
      <c r="R35" s="24">
        <v>1</v>
      </c>
      <c r="S35" s="26">
        <v>1</v>
      </c>
      <c r="T35" s="22" t="e">
        <f t="shared" ref="T35:T36" si="26">I35/H35</f>
        <v>#DIV/0!</v>
      </c>
      <c r="U35" s="18">
        <f t="shared" ref="U35:U36" si="27">K35/J35</f>
        <v>0</v>
      </c>
      <c r="V35" s="28">
        <f t="shared" ref="V35:V36" si="28">M35/L35</f>
        <v>0</v>
      </c>
      <c r="W35" s="30" t="e">
        <f t="shared" si="6"/>
        <v>#DIV/0!</v>
      </c>
      <c r="X35" s="320"/>
    </row>
    <row r="36" spans="1:26" ht="48" thickBot="1" x14ac:dyDescent="0.3">
      <c r="A36" s="297">
        <v>8</v>
      </c>
      <c r="B36" s="4" t="s">
        <v>17</v>
      </c>
      <c r="C36" s="274" t="s">
        <v>18</v>
      </c>
      <c r="D36" s="270" t="s">
        <v>59</v>
      </c>
      <c r="E36" s="7" t="s">
        <v>59</v>
      </c>
      <c r="F36" s="11" t="s">
        <v>59</v>
      </c>
      <c r="G36" s="11" t="s">
        <v>59</v>
      </c>
      <c r="H36" s="15"/>
      <c r="I36" s="15"/>
      <c r="J36" s="332">
        <v>1</v>
      </c>
      <c r="K36" s="332"/>
      <c r="L36" s="332">
        <v>1</v>
      </c>
      <c r="M36" s="332"/>
      <c r="R36" s="24">
        <v>1</v>
      </c>
      <c r="S36" s="26">
        <v>1</v>
      </c>
      <c r="T36" s="22" t="e">
        <f t="shared" si="26"/>
        <v>#DIV/0!</v>
      </c>
      <c r="U36" s="18">
        <f t="shared" si="27"/>
        <v>0</v>
      </c>
      <c r="V36" s="28">
        <f t="shared" si="28"/>
        <v>0</v>
      </c>
      <c r="W36" s="30" t="e">
        <f t="shared" si="6"/>
        <v>#DIV/0!</v>
      </c>
      <c r="X36" s="320"/>
    </row>
    <row r="37" spans="1:26" ht="285.75" customHeight="1" thickBot="1" x14ac:dyDescent="0.3">
      <c r="A37" s="380">
        <v>9</v>
      </c>
      <c r="B37" s="359" t="s">
        <v>19</v>
      </c>
      <c r="C37" s="274" t="s">
        <v>20</v>
      </c>
      <c r="D37" s="270"/>
      <c r="E37" s="7"/>
      <c r="F37" s="11"/>
      <c r="G37" s="11"/>
      <c r="H37" s="378"/>
      <c r="I37" s="378"/>
      <c r="J37" s="379">
        <v>1</v>
      </c>
      <c r="K37" s="379"/>
      <c r="L37" s="379">
        <v>1</v>
      </c>
      <c r="M37" s="379"/>
      <c r="W37" s="30"/>
      <c r="X37" s="320"/>
    </row>
    <row r="38" spans="1:26" ht="56.25" customHeight="1" thickBot="1" x14ac:dyDescent="0.3">
      <c r="A38" s="373"/>
      <c r="B38" s="360"/>
      <c r="C38" s="316" t="s">
        <v>21</v>
      </c>
      <c r="D38" s="268" t="s">
        <v>59</v>
      </c>
      <c r="E38" s="6" t="s">
        <v>59</v>
      </c>
      <c r="F38" s="10" t="s">
        <v>59</v>
      </c>
      <c r="G38" s="10" t="s">
        <v>59</v>
      </c>
      <c r="H38" s="385"/>
      <c r="I38" s="385"/>
      <c r="J38" s="382"/>
      <c r="K38" s="382"/>
      <c r="L38" s="382"/>
      <c r="M38" s="382"/>
      <c r="R38" s="24">
        <v>1</v>
      </c>
      <c r="S38" s="26">
        <v>1</v>
      </c>
      <c r="T38" s="22" t="e">
        <f>I37/H37</f>
        <v>#DIV/0!</v>
      </c>
      <c r="U38" s="18">
        <f>K37/J37</f>
        <v>0</v>
      </c>
      <c r="V38" s="28">
        <f>M37/L37</f>
        <v>0</v>
      </c>
      <c r="W38" s="30" t="e">
        <f t="shared" si="6"/>
        <v>#DIV/0!</v>
      </c>
      <c r="X38" s="320"/>
    </row>
    <row r="39" spans="1:26" ht="145.5" customHeight="1" thickBot="1" x14ac:dyDescent="0.3">
      <c r="A39" s="317">
        <v>10</v>
      </c>
      <c r="B39" s="274" t="s">
        <v>262</v>
      </c>
      <c r="C39" s="318" t="s">
        <v>263</v>
      </c>
      <c r="D39" s="7"/>
      <c r="E39" s="7"/>
      <c r="F39" s="11">
        <v>8</v>
      </c>
      <c r="G39" s="11">
        <v>8</v>
      </c>
      <c r="H39" s="315"/>
      <c r="I39" s="315"/>
      <c r="J39" s="334">
        <v>1</v>
      </c>
      <c r="K39" s="334"/>
      <c r="L39" s="334">
        <v>1</v>
      </c>
      <c r="M39" s="334"/>
      <c r="R39" s="24"/>
      <c r="S39" s="26">
        <v>1</v>
      </c>
      <c r="T39" s="22" t="e">
        <f>I39/H39</f>
        <v>#DIV/0!</v>
      </c>
      <c r="U39" s="18">
        <f>K39/J39</f>
        <v>0</v>
      </c>
      <c r="V39" s="28">
        <f>M39/L39</f>
        <v>0</v>
      </c>
      <c r="W39" s="30" t="e">
        <f>(S39+T39+U39+V39)/1</f>
        <v>#DIV/0!</v>
      </c>
      <c r="X39" s="320"/>
    </row>
    <row r="40" spans="1:26" ht="15.75" customHeight="1" x14ac:dyDescent="0.25">
      <c r="A40" s="383" t="s">
        <v>22</v>
      </c>
      <c r="B40" s="384"/>
      <c r="C40" s="384"/>
      <c r="D40" s="384"/>
      <c r="E40" s="384"/>
      <c r="F40" s="384"/>
      <c r="G40" s="384"/>
      <c r="H40" s="384"/>
      <c r="I40" s="384"/>
      <c r="J40" s="384"/>
      <c r="K40" s="384"/>
      <c r="L40" s="384"/>
      <c r="M40" s="384"/>
      <c r="R40" s="24"/>
      <c r="S40" s="26"/>
      <c r="T40" s="22"/>
      <c r="U40" s="18"/>
      <c r="V40" s="28"/>
      <c r="W40" s="30"/>
      <c r="X40" s="320"/>
    </row>
    <row r="41" spans="1:26" ht="29.25" customHeight="1" thickBot="1" x14ac:dyDescent="0.3">
      <c r="A41" s="371" t="s">
        <v>23</v>
      </c>
      <c r="B41" s="372"/>
      <c r="C41" s="372"/>
      <c r="D41" s="372"/>
      <c r="E41" s="372"/>
      <c r="F41" s="372"/>
      <c r="G41" s="372"/>
      <c r="H41" s="372"/>
      <c r="I41" s="372"/>
      <c r="J41" s="372"/>
      <c r="K41" s="372"/>
      <c r="L41" s="372"/>
      <c r="M41" s="372"/>
      <c r="R41" s="24"/>
      <c r="S41" s="26"/>
      <c r="T41" s="22"/>
      <c r="U41" s="18"/>
      <c r="V41" s="28"/>
      <c r="W41" s="30"/>
      <c r="X41" s="320"/>
      <c r="Y41" s="210" t="e">
        <f>(W42+W43+W44)/3</f>
        <v>#DIV/0!</v>
      </c>
      <c r="Z41" s="210" t="e">
        <f>Y41*финансовые!R42</f>
        <v>#DIV/0!</v>
      </c>
    </row>
    <row r="42" spans="1:26" ht="75.75" thickBot="1" x14ac:dyDescent="0.3">
      <c r="A42" s="297">
        <v>1</v>
      </c>
      <c r="B42" s="260" t="s">
        <v>25</v>
      </c>
      <c r="C42" s="256" t="s">
        <v>24</v>
      </c>
      <c r="D42" s="270">
        <v>5</v>
      </c>
      <c r="E42" s="7">
        <v>14</v>
      </c>
      <c r="F42" s="11">
        <v>5</v>
      </c>
      <c r="G42" s="11">
        <v>3</v>
      </c>
      <c r="H42" s="15"/>
      <c r="I42" s="15"/>
      <c r="J42" s="332">
        <v>1</v>
      </c>
      <c r="K42" s="332"/>
      <c r="L42" s="332">
        <v>1</v>
      </c>
      <c r="M42" s="332"/>
      <c r="R42" s="24">
        <f t="shared" si="18"/>
        <v>2.8</v>
      </c>
      <c r="S42" s="26">
        <f t="shared" si="19"/>
        <v>0.6</v>
      </c>
      <c r="T42" s="22" t="e">
        <f t="shared" si="20"/>
        <v>#DIV/0!</v>
      </c>
      <c r="U42" s="18">
        <f t="shared" si="21"/>
        <v>0</v>
      </c>
      <c r="V42" s="28">
        <f t="shared" si="22"/>
        <v>0</v>
      </c>
      <c r="W42" s="30" t="e">
        <f t="shared" si="6"/>
        <v>#DIV/0!</v>
      </c>
      <c r="X42" s="320"/>
    </row>
    <row r="43" spans="1:26" ht="69.75" customHeight="1" thickBot="1" x14ac:dyDescent="0.3">
      <c r="A43" s="297">
        <v>2</v>
      </c>
      <c r="B43" s="262" t="s">
        <v>27</v>
      </c>
      <c r="C43" s="256" t="s">
        <v>24</v>
      </c>
      <c r="D43" s="270">
        <v>10</v>
      </c>
      <c r="E43" s="7">
        <v>1</v>
      </c>
      <c r="F43" s="11">
        <v>10</v>
      </c>
      <c r="G43" s="11">
        <v>0</v>
      </c>
      <c r="H43" s="15"/>
      <c r="I43" s="15"/>
      <c r="J43" s="332">
        <v>1</v>
      </c>
      <c r="K43" s="332"/>
      <c r="L43" s="332">
        <v>1</v>
      </c>
      <c r="M43" s="332"/>
      <c r="R43" s="24">
        <f t="shared" si="18"/>
        <v>0.1</v>
      </c>
      <c r="S43" s="26">
        <f t="shared" si="19"/>
        <v>0</v>
      </c>
      <c r="T43" s="22" t="e">
        <f t="shared" si="20"/>
        <v>#DIV/0!</v>
      </c>
      <c r="U43" s="18">
        <f t="shared" si="21"/>
        <v>0</v>
      </c>
      <c r="V43" s="28">
        <f t="shared" si="22"/>
        <v>0</v>
      </c>
      <c r="W43" s="30" t="e">
        <f t="shared" si="6"/>
        <v>#DIV/0!</v>
      </c>
      <c r="X43" s="320"/>
    </row>
    <row r="44" spans="1:26" ht="80.25" customHeight="1" thickBot="1" x14ac:dyDescent="0.3">
      <c r="A44" s="297">
        <v>3</v>
      </c>
      <c r="B44" s="262" t="s">
        <v>26</v>
      </c>
      <c r="C44" s="256" t="s">
        <v>24</v>
      </c>
      <c r="D44" s="270">
        <v>70</v>
      </c>
      <c r="E44" s="7">
        <v>185</v>
      </c>
      <c r="F44" s="11">
        <v>70</v>
      </c>
      <c r="G44" s="11">
        <v>59</v>
      </c>
      <c r="H44" s="15"/>
      <c r="I44" s="15"/>
      <c r="J44" s="332">
        <v>1</v>
      </c>
      <c r="K44" s="332"/>
      <c r="L44" s="332">
        <v>1</v>
      </c>
      <c r="M44" s="332"/>
      <c r="R44" s="24">
        <f t="shared" si="18"/>
        <v>2.6428571428571428</v>
      </c>
      <c r="S44" s="26">
        <f t="shared" si="19"/>
        <v>0.84285714285714286</v>
      </c>
      <c r="T44" s="22" t="e">
        <f t="shared" si="20"/>
        <v>#DIV/0!</v>
      </c>
      <c r="U44" s="18">
        <f t="shared" si="21"/>
        <v>0</v>
      </c>
      <c r="V44" s="28">
        <f t="shared" si="22"/>
        <v>0</v>
      </c>
      <c r="W44" s="30" t="e">
        <f t="shared" si="6"/>
        <v>#DIV/0!</v>
      </c>
      <c r="X44" s="320"/>
    </row>
    <row r="45" spans="1:26" ht="51" customHeight="1" thickBot="1" x14ac:dyDescent="0.3">
      <c r="A45" s="371" t="s">
        <v>28</v>
      </c>
      <c r="B45" s="372"/>
      <c r="C45" s="372"/>
      <c r="D45" s="372"/>
      <c r="E45" s="372"/>
      <c r="F45" s="372"/>
      <c r="G45" s="372"/>
      <c r="H45" s="372"/>
      <c r="I45" s="372"/>
      <c r="J45" s="372"/>
      <c r="K45" s="372"/>
      <c r="L45" s="372"/>
      <c r="M45" s="372"/>
      <c r="R45" s="24"/>
      <c r="S45" s="26"/>
      <c r="T45" s="22"/>
      <c r="U45" s="18"/>
      <c r="V45" s="28"/>
      <c r="W45" s="30"/>
      <c r="X45" s="320"/>
      <c r="Y45" s="210">
        <f>(W46+W47+W48)/3</f>
        <v>1</v>
      </c>
      <c r="Z45" s="210">
        <f>Y45*финансовые!R67</f>
        <v>0.99289340651366109</v>
      </c>
    </row>
    <row r="46" spans="1:26" ht="60.75" thickBot="1" x14ac:dyDescent="0.3">
      <c r="A46" s="298">
        <v>1</v>
      </c>
      <c r="B46" s="261" t="s">
        <v>29</v>
      </c>
      <c r="C46" s="273" t="s">
        <v>30</v>
      </c>
      <c r="D46" s="270">
        <v>100</v>
      </c>
      <c r="E46" s="7">
        <v>100</v>
      </c>
      <c r="F46" s="11">
        <v>100</v>
      </c>
      <c r="G46" s="11">
        <v>100</v>
      </c>
      <c r="H46" s="15">
        <v>1</v>
      </c>
      <c r="I46" s="15"/>
      <c r="J46" s="332">
        <v>1</v>
      </c>
      <c r="K46" s="332"/>
      <c r="L46" s="332">
        <v>1</v>
      </c>
      <c r="M46" s="332"/>
      <c r="R46" s="24">
        <f t="shared" si="18"/>
        <v>1</v>
      </c>
      <c r="S46" s="26">
        <f t="shared" si="19"/>
        <v>1</v>
      </c>
      <c r="T46" s="22">
        <f t="shared" si="20"/>
        <v>0</v>
      </c>
      <c r="U46" s="18">
        <f t="shared" si="21"/>
        <v>0</v>
      </c>
      <c r="V46" s="28">
        <f t="shared" si="22"/>
        <v>0</v>
      </c>
      <c r="W46" s="30">
        <f t="shared" si="6"/>
        <v>1</v>
      </c>
      <c r="X46" s="320"/>
    </row>
    <row r="47" spans="1:26" ht="45.75" thickBot="1" x14ac:dyDescent="0.3">
      <c r="A47" s="298">
        <v>2</v>
      </c>
      <c r="B47" s="277" t="s">
        <v>31</v>
      </c>
      <c r="C47" s="273" t="s">
        <v>30</v>
      </c>
      <c r="D47" s="270">
        <v>6</v>
      </c>
      <c r="E47" s="7">
        <v>6</v>
      </c>
      <c r="F47" s="11">
        <v>6</v>
      </c>
      <c r="G47" s="11">
        <v>6</v>
      </c>
      <c r="H47" s="15">
        <v>1</v>
      </c>
      <c r="I47" s="15"/>
      <c r="J47" s="332">
        <v>1</v>
      </c>
      <c r="K47" s="332"/>
      <c r="L47" s="332">
        <v>1</v>
      </c>
      <c r="M47" s="332"/>
      <c r="R47" s="24">
        <f t="shared" si="18"/>
        <v>1</v>
      </c>
      <c r="S47" s="26">
        <f t="shared" si="19"/>
        <v>1</v>
      </c>
      <c r="T47" s="22">
        <f t="shared" si="20"/>
        <v>0</v>
      </c>
      <c r="U47" s="18">
        <f t="shared" si="21"/>
        <v>0</v>
      </c>
      <c r="V47" s="28">
        <f t="shared" si="22"/>
        <v>0</v>
      </c>
      <c r="W47" s="30">
        <f t="shared" si="6"/>
        <v>1</v>
      </c>
      <c r="X47" s="320"/>
    </row>
    <row r="48" spans="1:26" ht="135.75" thickBot="1" x14ac:dyDescent="0.3">
      <c r="A48" s="294">
        <v>3</v>
      </c>
      <c r="B48" s="277" t="s">
        <v>32</v>
      </c>
      <c r="C48" s="273" t="s">
        <v>33</v>
      </c>
      <c r="D48" s="268">
        <v>0</v>
      </c>
      <c r="E48" s="6">
        <v>0</v>
      </c>
      <c r="F48" s="10">
        <v>0</v>
      </c>
      <c r="G48" s="10">
        <v>0</v>
      </c>
      <c r="H48" s="14">
        <v>1</v>
      </c>
      <c r="I48" s="14"/>
      <c r="J48" s="330">
        <v>1</v>
      </c>
      <c r="K48" s="330"/>
      <c r="L48" s="330">
        <v>1</v>
      </c>
      <c r="M48" s="330"/>
      <c r="R48" s="24">
        <v>1</v>
      </c>
      <c r="S48" s="26">
        <v>1</v>
      </c>
      <c r="T48" s="22">
        <f t="shared" ref="T48" si="29">I48/H48</f>
        <v>0</v>
      </c>
      <c r="U48" s="18">
        <f t="shared" ref="U48" si="30">K48/J48</f>
        <v>0</v>
      </c>
      <c r="V48" s="28">
        <f t="shared" ref="V48" si="31">M48/L48</f>
        <v>0</v>
      </c>
      <c r="W48" s="30">
        <f t="shared" si="6"/>
        <v>1</v>
      </c>
      <c r="X48" s="320"/>
    </row>
    <row r="49" spans="1:26" ht="33" customHeight="1" thickBot="1" x14ac:dyDescent="0.3">
      <c r="A49" s="361" t="s">
        <v>34</v>
      </c>
      <c r="B49" s="361"/>
      <c r="C49" s="361"/>
      <c r="D49" s="361"/>
      <c r="E49" s="361"/>
      <c r="F49" s="361"/>
      <c r="G49" s="361"/>
      <c r="H49" s="361"/>
      <c r="I49" s="361"/>
      <c r="J49" s="361"/>
      <c r="K49" s="361"/>
      <c r="L49" s="361"/>
      <c r="M49" s="361"/>
      <c r="R49" s="24"/>
      <c r="S49" s="26"/>
      <c r="T49" s="22"/>
      <c r="U49" s="18"/>
      <c r="V49" s="28"/>
      <c r="W49" s="30"/>
      <c r="X49" s="320"/>
      <c r="Y49" s="210">
        <f>(W50+W52)/2</f>
        <v>2.5785919159639361</v>
      </c>
      <c r="Z49" s="210">
        <f>Y49*финансовые!R84</f>
        <v>2.5785919159639361</v>
      </c>
    </row>
    <row r="50" spans="1:26" ht="53.25" customHeight="1" thickBot="1" x14ac:dyDescent="0.3">
      <c r="A50" s="299">
        <v>1</v>
      </c>
      <c r="B50" s="260" t="s">
        <v>241</v>
      </c>
      <c r="C50" s="273" t="s">
        <v>52</v>
      </c>
      <c r="D50" s="362">
        <v>1300</v>
      </c>
      <c r="E50" s="364">
        <v>1300</v>
      </c>
      <c r="F50" s="366">
        <v>1300</v>
      </c>
      <c r="G50" s="366">
        <v>1300</v>
      </c>
      <c r="H50" s="378">
        <v>1</v>
      </c>
      <c r="I50" s="378"/>
      <c r="J50" s="379">
        <v>1</v>
      </c>
      <c r="K50" s="379"/>
      <c r="L50" s="379">
        <v>1</v>
      </c>
      <c r="M50" s="379"/>
      <c r="R50" s="24">
        <f t="shared" si="18"/>
        <v>1</v>
      </c>
      <c r="S50" s="26">
        <f t="shared" si="19"/>
        <v>1</v>
      </c>
      <c r="T50" s="22">
        <f t="shared" si="20"/>
        <v>0</v>
      </c>
      <c r="U50" s="18">
        <f t="shared" si="21"/>
        <v>0</v>
      </c>
      <c r="V50" s="28">
        <f t="shared" si="22"/>
        <v>0</v>
      </c>
      <c r="W50" s="30">
        <f t="shared" si="6"/>
        <v>1</v>
      </c>
      <c r="X50" s="320"/>
    </row>
    <row r="51" spans="1:26" ht="16.5" hidden="1" customHeight="1" thickBot="1" x14ac:dyDescent="0.3">
      <c r="A51" s="300" t="s">
        <v>35</v>
      </c>
      <c r="B51" s="262" t="s">
        <v>242</v>
      </c>
      <c r="C51" s="274" t="s">
        <v>36</v>
      </c>
      <c r="D51" s="362"/>
      <c r="E51" s="364"/>
      <c r="F51" s="366"/>
      <c r="G51" s="366"/>
      <c r="H51" s="378"/>
      <c r="I51" s="378"/>
      <c r="J51" s="379"/>
      <c r="K51" s="379"/>
      <c r="L51" s="379"/>
      <c r="M51" s="379"/>
      <c r="R51" s="24" t="e">
        <f t="shared" si="18"/>
        <v>#DIV/0!</v>
      </c>
      <c r="S51" s="26" t="e">
        <f t="shared" si="19"/>
        <v>#DIV/0!</v>
      </c>
      <c r="T51" s="22" t="e">
        <f t="shared" si="20"/>
        <v>#DIV/0!</v>
      </c>
      <c r="U51" s="18" t="e">
        <f t="shared" si="21"/>
        <v>#DIV/0!</v>
      </c>
      <c r="V51" s="28" t="e">
        <f t="shared" si="22"/>
        <v>#DIV/0!</v>
      </c>
      <c r="W51" s="30" t="e">
        <f t="shared" si="6"/>
        <v>#DIV/0!</v>
      </c>
      <c r="X51" s="320"/>
    </row>
    <row r="52" spans="1:26" ht="90.75" customHeight="1" thickBot="1" x14ac:dyDescent="0.3">
      <c r="A52" s="299">
        <v>2</v>
      </c>
      <c r="B52" s="368" t="s">
        <v>38</v>
      </c>
      <c r="C52" s="273" t="s">
        <v>39</v>
      </c>
      <c r="D52" s="362">
        <v>82298</v>
      </c>
      <c r="E52" s="364">
        <v>82298</v>
      </c>
      <c r="F52" s="366">
        <v>82298</v>
      </c>
      <c r="G52" s="366">
        <v>601957.82999999996</v>
      </c>
      <c r="H52" s="378">
        <v>1</v>
      </c>
      <c r="I52" s="378"/>
      <c r="J52" s="379">
        <v>1</v>
      </c>
      <c r="K52" s="379"/>
      <c r="L52" s="379">
        <v>1</v>
      </c>
      <c r="M52" s="379"/>
      <c r="R52" s="24">
        <f t="shared" si="18"/>
        <v>1</v>
      </c>
      <c r="S52" s="26">
        <f t="shared" si="19"/>
        <v>7.3143676638557436</v>
      </c>
      <c r="T52" s="22">
        <f t="shared" si="20"/>
        <v>0</v>
      </c>
      <c r="U52" s="18">
        <f t="shared" si="21"/>
        <v>0</v>
      </c>
      <c r="V52" s="28">
        <f t="shared" si="22"/>
        <v>0</v>
      </c>
      <c r="W52" s="30">
        <f t="shared" si="6"/>
        <v>4.1571838319278722</v>
      </c>
      <c r="X52" s="320"/>
    </row>
    <row r="53" spans="1:26" ht="16.5" hidden="1" thickBot="1" x14ac:dyDescent="0.3">
      <c r="A53" s="300" t="s">
        <v>37</v>
      </c>
      <c r="B53" s="368"/>
      <c r="C53" s="274" t="s">
        <v>39</v>
      </c>
      <c r="D53" s="362"/>
      <c r="E53" s="364"/>
      <c r="F53" s="366"/>
      <c r="G53" s="366"/>
      <c r="H53" s="378"/>
      <c r="I53" s="378"/>
      <c r="J53" s="379"/>
      <c r="K53" s="379"/>
      <c r="L53" s="379"/>
      <c r="M53" s="379"/>
      <c r="R53" s="24" t="e">
        <f t="shared" si="18"/>
        <v>#DIV/0!</v>
      </c>
      <c r="S53" s="26" t="e">
        <f t="shared" si="19"/>
        <v>#DIV/0!</v>
      </c>
      <c r="T53" s="22" t="e">
        <f t="shared" si="20"/>
        <v>#DIV/0!</v>
      </c>
      <c r="U53" s="18" t="e">
        <f t="shared" si="21"/>
        <v>#DIV/0!</v>
      </c>
      <c r="V53" s="28" t="e">
        <f t="shared" si="22"/>
        <v>#DIV/0!</v>
      </c>
      <c r="W53" s="30" t="e">
        <f t="shared" si="6"/>
        <v>#DIV/0!</v>
      </c>
      <c r="X53" s="320"/>
    </row>
    <row r="54" spans="1:26" ht="18" hidden="1" thickBot="1" x14ac:dyDescent="0.3">
      <c r="A54" s="301" t="s">
        <v>40</v>
      </c>
      <c r="B54" s="368"/>
      <c r="C54" s="275"/>
      <c r="D54" s="362"/>
      <c r="E54" s="364"/>
      <c r="F54" s="366"/>
      <c r="G54" s="366"/>
      <c r="H54" s="378"/>
      <c r="I54" s="378"/>
      <c r="J54" s="379"/>
      <c r="K54" s="379"/>
      <c r="L54" s="379"/>
      <c r="M54" s="379"/>
      <c r="R54" s="24" t="e">
        <f t="shared" si="18"/>
        <v>#DIV/0!</v>
      </c>
      <c r="S54" s="26" t="e">
        <f t="shared" si="19"/>
        <v>#DIV/0!</v>
      </c>
      <c r="T54" s="22" t="e">
        <f t="shared" si="20"/>
        <v>#DIV/0!</v>
      </c>
      <c r="U54" s="18" t="e">
        <f t="shared" si="21"/>
        <v>#DIV/0!</v>
      </c>
      <c r="V54" s="28" t="e">
        <f t="shared" si="22"/>
        <v>#DIV/0!</v>
      </c>
      <c r="W54" s="30" t="e">
        <f t="shared" si="6"/>
        <v>#DIV/0!</v>
      </c>
      <c r="X54" s="320"/>
    </row>
    <row r="55" spans="1:26" ht="16.5" hidden="1" thickBot="1" x14ac:dyDescent="0.3">
      <c r="A55" s="302"/>
      <c r="B55" s="369"/>
      <c r="C55" s="274" t="s">
        <v>41</v>
      </c>
      <c r="D55" s="363"/>
      <c r="E55" s="365"/>
      <c r="F55" s="367"/>
      <c r="G55" s="367"/>
      <c r="H55" s="385"/>
      <c r="I55" s="385"/>
      <c r="J55" s="382"/>
      <c r="K55" s="382"/>
      <c r="L55" s="382"/>
      <c r="M55" s="382"/>
      <c r="R55" s="24" t="e">
        <f t="shared" si="18"/>
        <v>#DIV/0!</v>
      </c>
      <c r="S55" s="26" t="e">
        <f t="shared" si="19"/>
        <v>#DIV/0!</v>
      </c>
      <c r="T55" s="22" t="e">
        <f t="shared" si="20"/>
        <v>#DIV/0!</v>
      </c>
      <c r="U55" s="18" t="e">
        <f t="shared" si="21"/>
        <v>#DIV/0!</v>
      </c>
      <c r="V55" s="28" t="e">
        <f t="shared" si="22"/>
        <v>#DIV/0!</v>
      </c>
      <c r="W55" s="30" t="e">
        <f t="shared" si="6"/>
        <v>#DIV/0!</v>
      </c>
      <c r="X55" s="320"/>
    </row>
    <row r="56" spans="1:26" ht="44.25" customHeight="1" thickBot="1" x14ac:dyDescent="0.3">
      <c r="A56" s="386" t="s">
        <v>42</v>
      </c>
      <c r="B56" s="386"/>
      <c r="C56" s="386"/>
      <c r="D56" s="386"/>
      <c r="E56" s="386"/>
      <c r="F56" s="386"/>
      <c r="G56" s="386"/>
      <c r="H56" s="386"/>
      <c r="I56" s="386"/>
      <c r="J56" s="386"/>
      <c r="K56" s="386"/>
      <c r="L56" s="386"/>
      <c r="M56" s="386"/>
      <c r="R56" s="24"/>
      <c r="S56" s="26"/>
      <c r="T56" s="22"/>
      <c r="U56" s="18"/>
      <c r="V56" s="28"/>
      <c r="W56" s="30"/>
      <c r="X56" s="320"/>
      <c r="Y56" s="210">
        <f>(W57+W58)/2</f>
        <v>0.74833333333333329</v>
      </c>
      <c r="Z56" s="210">
        <f>Y56*финансовые!R96</f>
        <v>0.74767908676763506</v>
      </c>
    </row>
    <row r="57" spans="1:26" ht="180" customHeight="1" thickBot="1" x14ac:dyDescent="0.3">
      <c r="A57" s="298">
        <v>1</v>
      </c>
      <c r="B57" s="260" t="s">
        <v>43</v>
      </c>
      <c r="C57" s="273" t="s">
        <v>5</v>
      </c>
      <c r="D57" s="272">
        <v>1200</v>
      </c>
      <c r="E57" s="5">
        <v>1039</v>
      </c>
      <c r="F57" s="9">
        <v>1200</v>
      </c>
      <c r="G57" s="9">
        <v>873</v>
      </c>
      <c r="H57" s="13">
        <v>1</v>
      </c>
      <c r="I57" s="13"/>
      <c r="J57" s="335">
        <v>1</v>
      </c>
      <c r="K57" s="335"/>
      <c r="L57" s="335">
        <v>1</v>
      </c>
      <c r="M57" s="335"/>
      <c r="R57" s="24">
        <f t="shared" si="18"/>
        <v>0.86583333333333334</v>
      </c>
      <c r="S57" s="26">
        <f t="shared" si="19"/>
        <v>0.72750000000000004</v>
      </c>
      <c r="T57" s="22">
        <f t="shared" si="20"/>
        <v>0</v>
      </c>
      <c r="U57" s="18">
        <f t="shared" si="21"/>
        <v>0</v>
      </c>
      <c r="V57" s="28">
        <f t="shared" si="22"/>
        <v>0</v>
      </c>
      <c r="W57" s="30">
        <f t="shared" si="6"/>
        <v>0.79666666666666663</v>
      </c>
      <c r="X57" s="320"/>
    </row>
    <row r="58" spans="1:26" ht="147" customHeight="1" thickBot="1" x14ac:dyDescent="0.3">
      <c r="A58" s="298">
        <v>2</v>
      </c>
      <c r="B58" s="277" t="s">
        <v>44</v>
      </c>
      <c r="C58" s="273" t="s">
        <v>5</v>
      </c>
      <c r="D58" s="270">
        <v>5</v>
      </c>
      <c r="E58" s="7">
        <v>4</v>
      </c>
      <c r="F58" s="11">
        <v>5</v>
      </c>
      <c r="G58" s="11">
        <v>3</v>
      </c>
      <c r="H58" s="15">
        <v>1</v>
      </c>
      <c r="I58" s="15"/>
      <c r="J58" s="332">
        <v>1</v>
      </c>
      <c r="K58" s="332"/>
      <c r="L58" s="332">
        <v>1</v>
      </c>
      <c r="M58" s="332"/>
      <c r="R58" s="24">
        <f t="shared" ref="R58" si="32">E58/D58</f>
        <v>0.8</v>
      </c>
      <c r="S58" s="26">
        <f t="shared" ref="S58" si="33">G58/F58</f>
        <v>0.6</v>
      </c>
      <c r="T58" s="22">
        <f t="shared" ref="T58" si="34">I58/H58</f>
        <v>0</v>
      </c>
      <c r="U58" s="18">
        <f t="shared" ref="U58" si="35">K58/J58</f>
        <v>0</v>
      </c>
      <c r="V58" s="28">
        <f t="shared" ref="V58" si="36">M58/L58</f>
        <v>0</v>
      </c>
      <c r="W58" s="30">
        <f t="shared" si="6"/>
        <v>0.7</v>
      </c>
      <c r="X58" s="320"/>
    </row>
    <row r="59" spans="1:26" ht="36" customHeight="1" thickBot="1" x14ac:dyDescent="0.3">
      <c r="A59" s="371" t="s">
        <v>45</v>
      </c>
      <c r="B59" s="372"/>
      <c r="C59" s="372"/>
      <c r="D59" s="372"/>
      <c r="E59" s="372"/>
      <c r="F59" s="372"/>
      <c r="G59" s="372"/>
      <c r="H59" s="372"/>
      <c r="I59" s="372"/>
      <c r="J59" s="372"/>
      <c r="K59" s="372"/>
      <c r="L59" s="372"/>
      <c r="M59" s="387"/>
      <c r="R59" s="24"/>
      <c r="S59" s="26"/>
      <c r="T59" s="22"/>
      <c r="U59" s="18"/>
      <c r="V59" s="28"/>
      <c r="W59" s="30"/>
      <c r="X59" s="320"/>
      <c r="Y59" s="210">
        <f>W60</f>
        <v>0.79031746031746031</v>
      </c>
      <c r="Z59" s="210">
        <f>Y59*финансовые!R105</f>
        <v>0.79031746031746031</v>
      </c>
    </row>
    <row r="60" spans="1:26" ht="75.75" thickBot="1" x14ac:dyDescent="0.3">
      <c r="A60" s="294">
        <v>1</v>
      </c>
      <c r="B60" s="260" t="s">
        <v>243</v>
      </c>
      <c r="C60" s="273" t="s">
        <v>46</v>
      </c>
      <c r="D60" s="268">
        <v>3100</v>
      </c>
      <c r="E60" s="6">
        <v>2604</v>
      </c>
      <c r="F60" s="10">
        <v>3150</v>
      </c>
      <c r="G60" s="10">
        <v>2333</v>
      </c>
      <c r="H60" s="14">
        <v>1</v>
      </c>
      <c r="I60" s="14"/>
      <c r="J60" s="330">
        <v>1</v>
      </c>
      <c r="K60" s="330"/>
      <c r="L60" s="330">
        <v>1</v>
      </c>
      <c r="M60" s="330"/>
      <c r="R60" s="24">
        <f t="shared" si="18"/>
        <v>0.84</v>
      </c>
      <c r="S60" s="26">
        <f t="shared" si="19"/>
        <v>0.74063492063492065</v>
      </c>
      <c r="T60" s="22">
        <f t="shared" si="20"/>
        <v>0</v>
      </c>
      <c r="U60" s="18">
        <f t="shared" si="21"/>
        <v>0</v>
      </c>
      <c r="V60" s="28">
        <f t="shared" si="22"/>
        <v>0</v>
      </c>
      <c r="W60" s="30">
        <f t="shared" si="6"/>
        <v>0.79031746031746031</v>
      </c>
      <c r="X60" s="320"/>
    </row>
    <row r="61" spans="1:26" ht="28.5" customHeight="1" thickBot="1" x14ac:dyDescent="0.3">
      <c r="A61" s="361" t="s">
        <v>47</v>
      </c>
      <c r="B61" s="361"/>
      <c r="C61" s="361"/>
      <c r="D61" s="361"/>
      <c r="E61" s="361"/>
      <c r="F61" s="361"/>
      <c r="G61" s="361"/>
      <c r="H61" s="361"/>
      <c r="I61" s="361"/>
      <c r="J61" s="361"/>
      <c r="K61" s="361"/>
      <c r="L61" s="361"/>
      <c r="M61" s="361"/>
      <c r="R61" s="24"/>
      <c r="S61" s="26"/>
      <c r="T61" s="22"/>
      <c r="U61" s="18"/>
      <c r="V61" s="28"/>
      <c r="W61" s="30"/>
      <c r="X61" s="320"/>
      <c r="Y61" s="210">
        <f>W62</f>
        <v>0.77157855268091491</v>
      </c>
      <c r="Z61" s="210">
        <f>Y61*финансовые!R115</f>
        <v>0.77155606751254302</v>
      </c>
    </row>
    <row r="62" spans="1:26" ht="16.5" thickBot="1" x14ac:dyDescent="0.3">
      <c r="A62" s="370">
        <v>1</v>
      </c>
      <c r="B62" s="267"/>
      <c r="C62" s="345" t="s">
        <v>48</v>
      </c>
      <c r="D62" s="362">
        <v>630</v>
      </c>
      <c r="E62" s="364">
        <v>366</v>
      </c>
      <c r="F62" s="366">
        <v>635</v>
      </c>
      <c r="G62" s="366">
        <v>611</v>
      </c>
      <c r="H62" s="378">
        <v>1</v>
      </c>
      <c r="I62" s="378"/>
      <c r="J62" s="379">
        <v>1</v>
      </c>
      <c r="K62" s="379"/>
      <c r="L62" s="379">
        <v>1</v>
      </c>
      <c r="M62" s="379"/>
      <c r="R62" s="24">
        <f t="shared" si="18"/>
        <v>0.580952380952381</v>
      </c>
      <c r="S62" s="26">
        <f t="shared" si="19"/>
        <v>0.96220472440944882</v>
      </c>
      <c r="T62" s="22">
        <f t="shared" si="20"/>
        <v>0</v>
      </c>
      <c r="U62" s="18">
        <f t="shared" si="21"/>
        <v>0</v>
      </c>
      <c r="V62" s="28">
        <f t="shared" si="22"/>
        <v>0</v>
      </c>
      <c r="W62" s="30">
        <f t="shared" si="6"/>
        <v>0.77157855268091491</v>
      </c>
      <c r="X62" s="320"/>
    </row>
    <row r="63" spans="1:26" ht="158.25" thickBot="1" x14ac:dyDescent="0.3">
      <c r="A63" s="370"/>
      <c r="B63" s="267" t="s">
        <v>251</v>
      </c>
      <c r="C63" s="345"/>
      <c r="D63" s="363"/>
      <c r="E63" s="365"/>
      <c r="F63" s="367"/>
      <c r="G63" s="367"/>
      <c r="H63" s="385"/>
      <c r="I63" s="385"/>
      <c r="J63" s="382"/>
      <c r="K63" s="382"/>
      <c r="L63" s="382"/>
      <c r="M63" s="382"/>
      <c r="R63" s="24"/>
      <c r="S63" s="26"/>
      <c r="T63" s="22"/>
      <c r="U63" s="18"/>
      <c r="V63" s="28"/>
      <c r="W63" s="30"/>
      <c r="X63" s="320"/>
    </row>
    <row r="64" spans="1:26" ht="48.75" customHeight="1" thickBot="1" x14ac:dyDescent="0.3">
      <c r="A64" s="361" t="s">
        <v>49</v>
      </c>
      <c r="B64" s="361"/>
      <c r="C64" s="361"/>
      <c r="D64" s="361"/>
      <c r="E64" s="361"/>
      <c r="F64" s="361"/>
      <c r="G64" s="361"/>
      <c r="H64" s="361"/>
      <c r="I64" s="361"/>
      <c r="J64" s="361"/>
      <c r="K64" s="361"/>
      <c r="L64" s="361"/>
      <c r="M64" s="361"/>
      <c r="R64" s="24"/>
      <c r="S64" s="26"/>
      <c r="T64" s="22"/>
      <c r="U64" s="18"/>
      <c r="V64" s="28"/>
      <c r="W64" s="30"/>
      <c r="X64" s="320"/>
      <c r="Y64" s="210">
        <f>W65</f>
        <v>1.33</v>
      </c>
      <c r="Z64" s="210">
        <f>Y64*финансовые!R124</f>
        <v>1.33</v>
      </c>
    </row>
    <row r="65" spans="1:27" ht="30.75" thickBot="1" x14ac:dyDescent="0.3">
      <c r="A65" s="294">
        <v>43474</v>
      </c>
      <c r="B65" s="1" t="s">
        <v>252</v>
      </c>
      <c r="C65" s="274" t="s">
        <v>5</v>
      </c>
      <c r="D65" s="268">
        <v>400</v>
      </c>
      <c r="E65" s="6">
        <v>636</v>
      </c>
      <c r="F65" s="10">
        <v>400</v>
      </c>
      <c r="G65" s="10">
        <v>428</v>
      </c>
      <c r="H65" s="14">
        <v>1</v>
      </c>
      <c r="I65" s="14"/>
      <c r="J65" s="330">
        <v>1</v>
      </c>
      <c r="K65" s="330"/>
      <c r="L65" s="330">
        <v>1</v>
      </c>
      <c r="M65" s="330"/>
      <c r="R65" s="24">
        <f t="shared" si="18"/>
        <v>1.59</v>
      </c>
      <c r="S65" s="26">
        <f t="shared" si="19"/>
        <v>1.07</v>
      </c>
      <c r="T65" s="22">
        <f t="shared" si="20"/>
        <v>0</v>
      </c>
      <c r="U65" s="18">
        <f t="shared" si="21"/>
        <v>0</v>
      </c>
      <c r="V65" s="28">
        <f t="shared" si="22"/>
        <v>0</v>
      </c>
      <c r="W65" s="30">
        <f t="shared" si="6"/>
        <v>1.33</v>
      </c>
      <c r="X65" s="320"/>
    </row>
    <row r="66" spans="1:27" ht="30.75" customHeight="1" thickBot="1" x14ac:dyDescent="0.3">
      <c r="A66" s="361" t="s">
        <v>50</v>
      </c>
      <c r="B66" s="361"/>
      <c r="C66" s="361"/>
      <c r="D66" s="361"/>
      <c r="E66" s="361"/>
      <c r="F66" s="361"/>
      <c r="G66" s="361"/>
      <c r="H66" s="361"/>
      <c r="I66" s="361"/>
      <c r="J66" s="361"/>
      <c r="K66" s="361"/>
      <c r="L66" s="361"/>
      <c r="M66" s="361"/>
      <c r="R66" s="24"/>
      <c r="S66" s="26"/>
      <c r="T66" s="22"/>
      <c r="U66" s="18"/>
      <c r="V66" s="28"/>
      <c r="W66" s="30"/>
      <c r="X66" s="320"/>
      <c r="Y66" s="210">
        <f>(W67+W68+W69+W70+W71)/5</f>
        <v>0.94522326007326019</v>
      </c>
      <c r="Z66" s="210">
        <f>Y66*финансовые!R133</f>
        <v>0.94522326007326019</v>
      </c>
    </row>
    <row r="67" spans="1:27" ht="48" thickBot="1" x14ac:dyDescent="0.3">
      <c r="A67" s="298">
        <v>1</v>
      </c>
      <c r="B67" s="2" t="s">
        <v>51</v>
      </c>
      <c r="C67" s="273" t="s">
        <v>52</v>
      </c>
      <c r="D67" s="270">
        <v>8</v>
      </c>
      <c r="E67" s="7">
        <v>4</v>
      </c>
      <c r="F67" s="11">
        <v>7</v>
      </c>
      <c r="G67" s="11">
        <v>10</v>
      </c>
      <c r="H67" s="15">
        <v>1</v>
      </c>
      <c r="I67" s="15"/>
      <c r="J67" s="332">
        <v>1</v>
      </c>
      <c r="K67" s="332"/>
      <c r="L67" s="332">
        <v>1</v>
      </c>
      <c r="M67" s="332"/>
      <c r="R67" s="24">
        <f t="shared" si="18"/>
        <v>0.5</v>
      </c>
      <c r="S67" s="26">
        <f t="shared" si="19"/>
        <v>1.4285714285714286</v>
      </c>
      <c r="T67" s="22">
        <f t="shared" si="20"/>
        <v>0</v>
      </c>
      <c r="U67" s="18">
        <f t="shared" si="21"/>
        <v>0</v>
      </c>
      <c r="V67" s="28">
        <f t="shared" si="22"/>
        <v>0</v>
      </c>
      <c r="W67" s="30">
        <f t="shared" si="6"/>
        <v>0.9642857142857143</v>
      </c>
      <c r="X67" s="320"/>
    </row>
    <row r="68" spans="1:27" ht="60.75" thickBot="1" x14ac:dyDescent="0.3">
      <c r="A68" s="298">
        <v>2</v>
      </c>
      <c r="B68" s="1" t="s">
        <v>53</v>
      </c>
      <c r="C68" s="273" t="s">
        <v>52</v>
      </c>
      <c r="D68" s="270">
        <v>2</v>
      </c>
      <c r="E68" s="7">
        <v>1</v>
      </c>
      <c r="F68" s="11">
        <v>2</v>
      </c>
      <c r="G68" s="11">
        <v>1</v>
      </c>
      <c r="H68" s="15">
        <v>1</v>
      </c>
      <c r="I68" s="15"/>
      <c r="J68" s="332">
        <v>1</v>
      </c>
      <c r="K68" s="332"/>
      <c r="L68" s="332">
        <v>1</v>
      </c>
      <c r="M68" s="332"/>
      <c r="R68" s="24">
        <f t="shared" si="18"/>
        <v>0.5</v>
      </c>
      <c r="S68" s="26">
        <f t="shared" si="19"/>
        <v>0.5</v>
      </c>
      <c r="T68" s="22">
        <f t="shared" si="20"/>
        <v>0</v>
      </c>
      <c r="U68" s="18">
        <f t="shared" si="21"/>
        <v>0</v>
      </c>
      <c r="V68" s="28">
        <f t="shared" si="22"/>
        <v>0</v>
      </c>
      <c r="W68" s="30">
        <f t="shared" si="6"/>
        <v>0.5</v>
      </c>
      <c r="X68" s="320"/>
    </row>
    <row r="69" spans="1:27" ht="45.75" thickBot="1" x14ac:dyDescent="0.3">
      <c r="A69" s="298">
        <v>3</v>
      </c>
      <c r="B69" s="1" t="s">
        <v>253</v>
      </c>
      <c r="C69" s="273" t="s">
        <v>52</v>
      </c>
      <c r="D69" s="270">
        <v>6000</v>
      </c>
      <c r="E69" s="7">
        <v>9142</v>
      </c>
      <c r="F69" s="11">
        <v>6000</v>
      </c>
      <c r="G69" s="11">
        <v>6567</v>
      </c>
      <c r="H69" s="15">
        <v>1</v>
      </c>
      <c r="I69" s="15"/>
      <c r="J69" s="332">
        <v>1</v>
      </c>
      <c r="K69" s="332"/>
      <c r="L69" s="332">
        <v>1</v>
      </c>
      <c r="M69" s="332"/>
      <c r="R69" s="24">
        <f t="shared" si="18"/>
        <v>1.5236666666666667</v>
      </c>
      <c r="S69" s="26">
        <f t="shared" si="19"/>
        <v>1.0945</v>
      </c>
      <c r="T69" s="22">
        <f t="shared" si="20"/>
        <v>0</v>
      </c>
      <c r="U69" s="18">
        <f t="shared" si="21"/>
        <v>0</v>
      </c>
      <c r="V69" s="28">
        <f t="shared" si="22"/>
        <v>0</v>
      </c>
      <c r="W69" s="30">
        <f t="shared" si="6"/>
        <v>1.3090833333333334</v>
      </c>
      <c r="X69" s="320"/>
    </row>
    <row r="70" spans="1:27" ht="75.75" thickBot="1" x14ac:dyDescent="0.3">
      <c r="A70" s="298">
        <v>4</v>
      </c>
      <c r="B70" s="1" t="s">
        <v>54</v>
      </c>
      <c r="C70" s="273" t="s">
        <v>52</v>
      </c>
      <c r="D70" s="270">
        <v>35</v>
      </c>
      <c r="E70" s="7">
        <v>42</v>
      </c>
      <c r="F70" s="11">
        <v>35</v>
      </c>
      <c r="G70" s="11">
        <v>29</v>
      </c>
      <c r="H70" s="15">
        <v>1</v>
      </c>
      <c r="I70" s="15"/>
      <c r="J70" s="332">
        <v>1</v>
      </c>
      <c r="K70" s="332"/>
      <c r="L70" s="332">
        <v>1</v>
      </c>
      <c r="M70" s="332"/>
      <c r="R70" s="24">
        <f t="shared" si="18"/>
        <v>1.2</v>
      </c>
      <c r="S70" s="26">
        <f t="shared" si="19"/>
        <v>0.82857142857142863</v>
      </c>
      <c r="T70" s="22">
        <f t="shared" si="20"/>
        <v>0</v>
      </c>
      <c r="U70" s="18">
        <f t="shared" si="21"/>
        <v>0</v>
      </c>
      <c r="V70" s="28">
        <f t="shared" si="22"/>
        <v>0</v>
      </c>
      <c r="W70" s="30">
        <f t="shared" si="6"/>
        <v>1.0142857142857142</v>
      </c>
      <c r="X70" s="320"/>
    </row>
    <row r="71" spans="1:27" ht="90" customHeight="1" thickBot="1" x14ac:dyDescent="0.3">
      <c r="A71" s="341">
        <v>5</v>
      </c>
      <c r="B71" s="359" t="s">
        <v>254</v>
      </c>
      <c r="C71" s="273" t="s">
        <v>55</v>
      </c>
      <c r="D71" s="362">
        <v>130</v>
      </c>
      <c r="E71" s="364">
        <v>151</v>
      </c>
      <c r="F71" s="366">
        <v>130</v>
      </c>
      <c r="G71" s="366">
        <v>93</v>
      </c>
      <c r="H71" s="378">
        <v>1</v>
      </c>
      <c r="I71" s="378"/>
      <c r="J71" s="379">
        <v>1</v>
      </c>
      <c r="K71" s="379"/>
      <c r="L71" s="379">
        <v>1</v>
      </c>
      <c r="M71" s="379"/>
      <c r="R71" s="24">
        <f t="shared" si="18"/>
        <v>1.1615384615384616</v>
      </c>
      <c r="S71" s="26">
        <f t="shared" si="19"/>
        <v>0.7153846153846154</v>
      </c>
      <c r="T71" s="22">
        <f t="shared" si="20"/>
        <v>0</v>
      </c>
      <c r="U71" s="18">
        <f t="shared" si="21"/>
        <v>0</v>
      </c>
      <c r="V71" s="28">
        <f t="shared" si="22"/>
        <v>0</v>
      </c>
      <c r="W71" s="30">
        <f t="shared" si="6"/>
        <v>0.93846153846153846</v>
      </c>
      <c r="X71" s="320"/>
    </row>
    <row r="72" spans="1:27" ht="16.5" hidden="1" thickBot="1" x14ac:dyDescent="0.3">
      <c r="A72" s="358"/>
      <c r="B72" s="360"/>
      <c r="C72" s="273" t="s">
        <v>56</v>
      </c>
      <c r="D72" s="363"/>
      <c r="E72" s="365"/>
      <c r="F72" s="367"/>
      <c r="G72" s="367"/>
      <c r="H72" s="385"/>
      <c r="I72" s="385"/>
      <c r="J72" s="382"/>
      <c r="K72" s="382"/>
      <c r="L72" s="382"/>
      <c r="M72" s="382"/>
      <c r="R72" s="24" t="e">
        <f t="shared" si="18"/>
        <v>#DIV/0!</v>
      </c>
      <c r="S72" s="26" t="e">
        <f t="shared" si="19"/>
        <v>#DIV/0!</v>
      </c>
      <c r="T72" s="22" t="e">
        <f t="shared" si="20"/>
        <v>#DIV/0!</v>
      </c>
      <c r="U72" s="18" t="e">
        <f t="shared" si="21"/>
        <v>#DIV/0!</v>
      </c>
      <c r="V72" s="28" t="e">
        <f t="shared" si="22"/>
        <v>#DIV/0!</v>
      </c>
      <c r="W72" s="30" t="e">
        <f t="shared" ref="W72:W74" si="37">(R72+S72+T72+U72+V72)/2</f>
        <v>#DIV/0!</v>
      </c>
      <c r="X72" s="320"/>
    </row>
    <row r="73" spans="1:27" ht="79.5" customHeight="1" thickBot="1" x14ac:dyDescent="0.3">
      <c r="A73" s="361" t="s">
        <v>255</v>
      </c>
      <c r="B73" s="361"/>
      <c r="C73" s="361"/>
      <c r="D73" s="361"/>
      <c r="E73" s="361"/>
      <c r="F73" s="361"/>
      <c r="G73" s="361"/>
      <c r="H73" s="361"/>
      <c r="I73" s="361"/>
      <c r="J73" s="361"/>
      <c r="K73" s="361"/>
      <c r="L73" s="361"/>
      <c r="M73" s="361"/>
      <c r="R73" s="24"/>
      <c r="S73" s="26"/>
      <c r="T73" s="22"/>
      <c r="U73" s="18"/>
      <c r="V73" s="28"/>
      <c r="W73" s="30"/>
      <c r="X73" s="320"/>
      <c r="Y73" s="210">
        <f>(W74)/1</f>
        <v>0.86051587301587307</v>
      </c>
      <c r="Z73" s="210">
        <f>Y73*финансовые!R149</f>
        <v>0.86051587301587307</v>
      </c>
    </row>
    <row r="74" spans="1:27" ht="76.5" customHeight="1" thickBot="1" x14ac:dyDescent="0.3">
      <c r="A74" s="346">
        <v>1</v>
      </c>
      <c r="B74" s="347" t="s">
        <v>57</v>
      </c>
      <c r="C74" s="273"/>
      <c r="D74" s="362">
        <v>270</v>
      </c>
      <c r="E74" s="364">
        <v>213</v>
      </c>
      <c r="F74" s="366">
        <v>280</v>
      </c>
      <c r="G74" s="366">
        <v>261</v>
      </c>
      <c r="H74" s="378">
        <v>1</v>
      </c>
      <c r="I74" s="378"/>
      <c r="J74" s="379">
        <v>1</v>
      </c>
      <c r="K74" s="379"/>
      <c r="L74" s="379">
        <v>1</v>
      </c>
      <c r="M74" s="379"/>
      <c r="R74" s="24">
        <f t="shared" ref="R74:R75" si="38">E74/D74</f>
        <v>0.78888888888888886</v>
      </c>
      <c r="S74" s="26">
        <f t="shared" ref="S74:S75" si="39">G74/F74</f>
        <v>0.93214285714285716</v>
      </c>
      <c r="T74" s="22">
        <f t="shared" ref="T74:T75" si="40">I74/H74</f>
        <v>0</v>
      </c>
      <c r="U74" s="18">
        <f t="shared" ref="U74:U75" si="41">K74/J74</f>
        <v>0</v>
      </c>
      <c r="V74" s="28">
        <f t="shared" ref="V74:V75" si="42">M74/L74</f>
        <v>0</v>
      </c>
      <c r="W74" s="30">
        <f t="shared" si="37"/>
        <v>0.86051587301587307</v>
      </c>
      <c r="X74" s="320"/>
    </row>
    <row r="75" spans="1:27" ht="16.5" hidden="1" thickBot="1" x14ac:dyDescent="0.3">
      <c r="A75" s="346"/>
      <c r="B75" s="347"/>
      <c r="C75" s="278" t="s">
        <v>33</v>
      </c>
      <c r="D75" s="362"/>
      <c r="E75" s="364"/>
      <c r="F75" s="366"/>
      <c r="G75" s="366"/>
      <c r="H75" s="378"/>
      <c r="I75" s="378"/>
      <c r="J75" s="379"/>
      <c r="K75" s="379"/>
      <c r="L75" s="379"/>
      <c r="M75" s="379"/>
      <c r="R75" s="24" t="e">
        <f t="shared" si="38"/>
        <v>#DIV/0!</v>
      </c>
      <c r="S75" s="26" t="e">
        <f t="shared" si="39"/>
        <v>#DIV/0!</v>
      </c>
      <c r="T75" s="22" t="e">
        <f t="shared" si="40"/>
        <v>#DIV/0!</v>
      </c>
      <c r="U75" s="18" t="e">
        <f t="shared" si="41"/>
        <v>#DIV/0!</v>
      </c>
      <c r="V75" s="28" t="e">
        <f t="shared" si="42"/>
        <v>#DIV/0!</v>
      </c>
      <c r="W75" s="30" t="e">
        <f t="shared" ref="W75" si="43">(R75+S75+T75+U75+V75)/5</f>
        <v>#DIV/0!</v>
      </c>
      <c r="X75" s="320"/>
    </row>
    <row r="76" spans="1:27" s="279" customFormat="1" ht="15" x14ac:dyDescent="0.25">
      <c r="A76" s="305"/>
      <c r="B76" s="306"/>
      <c r="D76" s="307"/>
      <c r="E76" s="307"/>
      <c r="F76" s="307"/>
      <c r="G76" s="307"/>
      <c r="H76" s="307"/>
      <c r="I76" s="307"/>
      <c r="J76" s="336"/>
      <c r="K76" s="336"/>
      <c r="L76" s="336"/>
      <c r="M76" s="336"/>
      <c r="N76" s="307"/>
      <c r="O76" s="307"/>
      <c r="W76" s="308"/>
      <c r="X76" s="321"/>
      <c r="Y76" s="309"/>
      <c r="Z76" s="309"/>
      <c r="AA76" s="309"/>
    </row>
    <row r="77" spans="1:27" s="287" customFormat="1" ht="15" x14ac:dyDescent="0.25">
      <c r="A77" s="310"/>
      <c r="B77" s="311"/>
      <c r="D77" s="312"/>
      <c r="E77" s="312"/>
      <c r="F77" s="312"/>
      <c r="G77" s="312"/>
      <c r="H77" s="312"/>
      <c r="I77" s="312"/>
      <c r="J77" s="337"/>
      <c r="K77" s="337"/>
      <c r="L77" s="337"/>
      <c r="M77" s="337"/>
      <c r="N77" s="312"/>
      <c r="O77" s="312"/>
      <c r="W77" s="313"/>
      <c r="X77" s="322"/>
      <c r="Y77" s="314"/>
      <c r="Z77" s="314"/>
      <c r="AA77" s="314"/>
    </row>
    <row r="78" spans="1:27" s="287" customFormat="1" ht="15" x14ac:dyDescent="0.25">
      <c r="A78" s="310"/>
      <c r="B78" s="311"/>
      <c r="D78" s="312"/>
      <c r="E78" s="312"/>
      <c r="F78" s="312"/>
      <c r="G78" s="312"/>
      <c r="H78" s="312"/>
      <c r="I78" s="312"/>
      <c r="J78" s="337"/>
      <c r="K78" s="337"/>
      <c r="L78" s="337"/>
      <c r="M78" s="337"/>
      <c r="N78" s="312"/>
      <c r="O78" s="312"/>
      <c r="W78" s="313"/>
      <c r="X78" s="322"/>
      <c r="Y78" s="314"/>
      <c r="Z78" s="314"/>
      <c r="AA78" s="314"/>
    </row>
    <row r="79" spans="1:27" s="287" customFormat="1" ht="15" x14ac:dyDescent="0.25">
      <c r="A79" s="310"/>
      <c r="B79" s="311"/>
      <c r="D79" s="312"/>
      <c r="E79" s="312"/>
      <c r="F79" s="312"/>
      <c r="G79" s="312"/>
      <c r="H79" s="312"/>
      <c r="I79" s="312"/>
      <c r="J79" s="337"/>
      <c r="K79" s="337"/>
      <c r="L79" s="337"/>
      <c r="M79" s="337"/>
      <c r="N79" s="312"/>
      <c r="O79" s="312"/>
      <c r="W79" s="313"/>
      <c r="X79" s="322"/>
      <c r="Y79" s="314"/>
      <c r="Z79" s="314"/>
      <c r="AA79" s="314"/>
    </row>
    <row r="80" spans="1:27" s="287" customFormat="1" ht="15" x14ac:dyDescent="0.25">
      <c r="A80" s="310"/>
      <c r="B80" s="311"/>
      <c r="D80" s="312"/>
      <c r="E80" s="312"/>
      <c r="F80" s="312"/>
      <c r="G80" s="312"/>
      <c r="H80" s="312"/>
      <c r="I80" s="312"/>
      <c r="J80" s="337"/>
      <c r="K80" s="337"/>
      <c r="L80" s="337"/>
      <c r="M80" s="337"/>
      <c r="N80" s="312"/>
      <c r="O80" s="312"/>
      <c r="W80" s="313"/>
      <c r="X80" s="322"/>
      <c r="Y80" s="314"/>
      <c r="Z80" s="314"/>
      <c r="AA80" s="314"/>
    </row>
    <row r="81" spans="1:27" s="287" customFormat="1" ht="15" x14ac:dyDescent="0.25">
      <c r="A81" s="310"/>
      <c r="B81" s="311"/>
      <c r="D81" s="312"/>
      <c r="E81" s="312"/>
      <c r="F81" s="312"/>
      <c r="G81" s="312"/>
      <c r="H81" s="312"/>
      <c r="I81" s="312"/>
      <c r="J81" s="337"/>
      <c r="K81" s="337"/>
      <c r="L81" s="337"/>
      <c r="M81" s="337"/>
      <c r="N81" s="312"/>
      <c r="O81" s="312"/>
      <c r="W81" s="313"/>
      <c r="X81" s="322"/>
      <c r="Y81" s="314"/>
      <c r="Z81" s="314"/>
      <c r="AA81" s="314"/>
    </row>
    <row r="82" spans="1:27" s="287" customFormat="1" ht="15" x14ac:dyDescent="0.25">
      <c r="A82" s="310"/>
      <c r="B82" s="311"/>
      <c r="D82" s="312"/>
      <c r="E82" s="312"/>
      <c r="F82" s="312"/>
      <c r="G82" s="312"/>
      <c r="H82" s="312"/>
      <c r="I82" s="312"/>
      <c r="J82" s="337"/>
      <c r="K82" s="337"/>
      <c r="L82" s="337"/>
      <c r="M82" s="337"/>
      <c r="N82" s="312"/>
      <c r="O82" s="312"/>
      <c r="W82" s="313"/>
      <c r="X82" s="322"/>
      <c r="Y82" s="314"/>
      <c r="Z82" s="314"/>
      <c r="AA82" s="314"/>
    </row>
    <row r="83" spans="1:27" s="287" customFormat="1" ht="15" x14ac:dyDescent="0.25">
      <c r="A83" s="310"/>
      <c r="B83" s="311"/>
      <c r="D83" s="312"/>
      <c r="E83" s="312"/>
      <c r="F83" s="312"/>
      <c r="G83" s="312"/>
      <c r="H83" s="312"/>
      <c r="I83" s="312"/>
      <c r="J83" s="337"/>
      <c r="K83" s="337"/>
      <c r="L83" s="337"/>
      <c r="M83" s="337"/>
      <c r="N83" s="312"/>
      <c r="O83" s="312"/>
      <c r="W83" s="313"/>
      <c r="X83" s="322"/>
      <c r="Y83" s="314"/>
      <c r="Z83" s="314"/>
      <c r="AA83" s="314"/>
    </row>
    <row r="84" spans="1:27" s="287" customFormat="1" ht="15" x14ac:dyDescent="0.25">
      <c r="A84" s="310"/>
      <c r="B84" s="311"/>
      <c r="D84" s="312"/>
      <c r="E84" s="312"/>
      <c r="F84" s="312"/>
      <c r="G84" s="312"/>
      <c r="H84" s="312"/>
      <c r="I84" s="312"/>
      <c r="J84" s="337"/>
      <c r="K84" s="337"/>
      <c r="L84" s="337"/>
      <c r="M84" s="337"/>
      <c r="N84" s="312"/>
      <c r="O84" s="312"/>
      <c r="W84" s="313"/>
      <c r="X84" s="322"/>
      <c r="Y84" s="314"/>
      <c r="Z84" s="314"/>
      <c r="AA84" s="314"/>
    </row>
    <row r="85" spans="1:27" s="287" customFormat="1" ht="15" x14ac:dyDescent="0.25">
      <c r="A85" s="310"/>
      <c r="B85" s="311"/>
      <c r="D85" s="312"/>
      <c r="E85" s="312"/>
      <c r="F85" s="312"/>
      <c r="G85" s="312"/>
      <c r="H85" s="312"/>
      <c r="I85" s="312"/>
      <c r="J85" s="337"/>
      <c r="K85" s="337"/>
      <c r="L85" s="337"/>
      <c r="M85" s="337"/>
      <c r="N85" s="312"/>
      <c r="O85" s="312"/>
      <c r="W85" s="313"/>
      <c r="X85" s="322"/>
      <c r="Y85" s="314"/>
      <c r="Z85" s="314"/>
      <c r="AA85" s="314"/>
    </row>
    <row r="86" spans="1:27" s="287" customFormat="1" ht="15" x14ac:dyDescent="0.25">
      <c r="A86" s="310"/>
      <c r="B86" s="311"/>
      <c r="D86" s="312"/>
      <c r="E86" s="312"/>
      <c r="F86" s="312"/>
      <c r="G86" s="312"/>
      <c r="H86" s="312"/>
      <c r="I86" s="312"/>
      <c r="J86" s="337"/>
      <c r="K86" s="337"/>
      <c r="L86" s="337"/>
      <c r="M86" s="337"/>
      <c r="N86" s="312"/>
      <c r="O86" s="312"/>
      <c r="W86" s="313"/>
      <c r="X86" s="322"/>
      <c r="Y86" s="314"/>
      <c r="Z86" s="314"/>
      <c r="AA86" s="314"/>
    </row>
    <row r="87" spans="1:27" s="287" customFormat="1" ht="15" x14ac:dyDescent="0.25">
      <c r="A87" s="310"/>
      <c r="B87" s="311"/>
      <c r="D87" s="312"/>
      <c r="E87" s="312"/>
      <c r="F87" s="312"/>
      <c r="G87" s="312"/>
      <c r="H87" s="312"/>
      <c r="I87" s="312"/>
      <c r="J87" s="337"/>
      <c r="K87" s="337"/>
      <c r="L87" s="337"/>
      <c r="M87" s="337"/>
      <c r="N87" s="312"/>
      <c r="O87" s="312"/>
      <c r="W87" s="313"/>
      <c r="X87" s="322"/>
      <c r="Y87" s="314"/>
      <c r="Z87" s="314"/>
      <c r="AA87" s="314"/>
    </row>
    <row r="88" spans="1:27" s="287" customFormat="1" ht="15" x14ac:dyDescent="0.25">
      <c r="A88" s="310"/>
      <c r="B88" s="311"/>
      <c r="D88" s="312"/>
      <c r="E88" s="312"/>
      <c r="F88" s="312"/>
      <c r="G88" s="312"/>
      <c r="H88" s="312"/>
      <c r="I88" s="312"/>
      <c r="J88" s="337"/>
      <c r="K88" s="337"/>
      <c r="L88" s="337"/>
      <c r="M88" s="337"/>
      <c r="N88" s="312"/>
      <c r="O88" s="312"/>
      <c r="W88" s="313"/>
      <c r="X88" s="322"/>
      <c r="Y88" s="314"/>
      <c r="Z88" s="314"/>
      <c r="AA88" s="314"/>
    </row>
    <row r="89" spans="1:27" s="287" customFormat="1" ht="15" x14ac:dyDescent="0.25">
      <c r="A89" s="310"/>
      <c r="B89" s="311"/>
      <c r="D89" s="312"/>
      <c r="E89" s="312"/>
      <c r="F89" s="312"/>
      <c r="G89" s="312"/>
      <c r="H89" s="312"/>
      <c r="I89" s="312"/>
      <c r="J89" s="337"/>
      <c r="K89" s="337"/>
      <c r="L89" s="337"/>
      <c r="M89" s="337"/>
      <c r="N89" s="312"/>
      <c r="O89" s="312"/>
      <c r="W89" s="313"/>
      <c r="X89" s="322"/>
      <c r="Y89" s="314"/>
      <c r="Z89" s="314"/>
      <c r="AA89" s="314"/>
    </row>
    <row r="90" spans="1:27" s="287" customFormat="1" ht="15" x14ac:dyDescent="0.25">
      <c r="A90" s="310"/>
      <c r="B90" s="311"/>
      <c r="D90" s="312"/>
      <c r="E90" s="312"/>
      <c r="F90" s="312"/>
      <c r="G90" s="312"/>
      <c r="H90" s="312"/>
      <c r="I90" s="312"/>
      <c r="J90" s="337"/>
      <c r="K90" s="337"/>
      <c r="L90" s="337"/>
      <c r="M90" s="337"/>
      <c r="N90" s="312"/>
      <c r="O90" s="312"/>
      <c r="W90" s="313"/>
      <c r="X90" s="322"/>
      <c r="Y90" s="314"/>
      <c r="Z90" s="314"/>
      <c r="AA90" s="314"/>
    </row>
    <row r="91" spans="1:27" s="287" customFormat="1" ht="15" x14ac:dyDescent="0.25">
      <c r="A91" s="310"/>
      <c r="B91" s="311"/>
      <c r="D91" s="312"/>
      <c r="E91" s="312"/>
      <c r="F91" s="312"/>
      <c r="G91" s="312"/>
      <c r="H91" s="312"/>
      <c r="I91" s="312"/>
      <c r="J91" s="337"/>
      <c r="K91" s="337"/>
      <c r="L91" s="337"/>
      <c r="M91" s="337"/>
      <c r="N91" s="312"/>
      <c r="O91" s="312"/>
      <c r="W91" s="313"/>
      <c r="X91" s="322"/>
      <c r="Y91" s="314"/>
      <c r="Z91" s="314"/>
      <c r="AA91" s="314"/>
    </row>
    <row r="92" spans="1:27" s="287" customFormat="1" ht="15" x14ac:dyDescent="0.25">
      <c r="A92" s="310"/>
      <c r="B92" s="311"/>
      <c r="D92" s="312"/>
      <c r="E92" s="312"/>
      <c r="F92" s="312"/>
      <c r="G92" s="312"/>
      <c r="H92" s="312"/>
      <c r="I92" s="312"/>
      <c r="J92" s="337"/>
      <c r="K92" s="337"/>
      <c r="L92" s="337"/>
      <c r="M92" s="337"/>
      <c r="N92" s="312"/>
      <c r="O92" s="312"/>
      <c r="W92" s="313"/>
      <c r="X92" s="322"/>
      <c r="Y92" s="314"/>
      <c r="Z92" s="314"/>
      <c r="AA92" s="314"/>
    </row>
    <row r="93" spans="1:27" s="287" customFormat="1" ht="15" x14ac:dyDescent="0.25">
      <c r="A93" s="310"/>
      <c r="B93" s="311"/>
      <c r="D93" s="312"/>
      <c r="E93" s="312"/>
      <c r="F93" s="312"/>
      <c r="G93" s="312"/>
      <c r="H93" s="312"/>
      <c r="I93" s="312"/>
      <c r="J93" s="337"/>
      <c r="K93" s="337"/>
      <c r="L93" s="337"/>
      <c r="M93" s="337"/>
      <c r="N93" s="312"/>
      <c r="O93" s="312"/>
      <c r="W93" s="313"/>
      <c r="X93" s="322"/>
      <c r="Y93" s="314"/>
      <c r="Z93" s="314"/>
      <c r="AA93" s="314"/>
    </row>
    <row r="94" spans="1:27" s="287" customFormat="1" ht="15" x14ac:dyDescent="0.25">
      <c r="A94" s="310"/>
      <c r="B94" s="311"/>
      <c r="D94" s="312"/>
      <c r="E94" s="312"/>
      <c r="F94" s="312"/>
      <c r="G94" s="312"/>
      <c r="H94" s="312"/>
      <c r="I94" s="312"/>
      <c r="J94" s="337"/>
      <c r="K94" s="337"/>
      <c r="L94" s="337"/>
      <c r="M94" s="337"/>
      <c r="N94" s="312"/>
      <c r="O94" s="312"/>
      <c r="W94" s="313"/>
      <c r="X94" s="322"/>
      <c r="Y94" s="314"/>
      <c r="Z94" s="314"/>
      <c r="AA94" s="314"/>
    </row>
    <row r="95" spans="1:27" s="287" customFormat="1" ht="15" x14ac:dyDescent="0.25">
      <c r="A95" s="310"/>
      <c r="B95" s="311"/>
      <c r="D95" s="312"/>
      <c r="E95" s="312"/>
      <c r="F95" s="312"/>
      <c r="G95" s="312"/>
      <c r="H95" s="312"/>
      <c r="I95" s="312"/>
      <c r="J95" s="337"/>
      <c r="K95" s="337"/>
      <c r="L95" s="337"/>
      <c r="M95" s="337"/>
      <c r="N95" s="312"/>
      <c r="O95" s="312"/>
      <c r="W95" s="313"/>
      <c r="X95" s="322"/>
      <c r="Y95" s="314"/>
      <c r="Z95" s="314"/>
      <c r="AA95" s="314"/>
    </row>
    <row r="96" spans="1:27" s="287" customFormat="1" ht="15" x14ac:dyDescent="0.25">
      <c r="A96" s="310"/>
      <c r="B96" s="311"/>
      <c r="D96" s="312"/>
      <c r="E96" s="312"/>
      <c r="F96" s="312"/>
      <c r="G96" s="312"/>
      <c r="H96" s="312"/>
      <c r="I96" s="312"/>
      <c r="J96" s="337"/>
      <c r="K96" s="337"/>
      <c r="L96" s="337"/>
      <c r="M96" s="337"/>
      <c r="N96" s="312"/>
      <c r="O96" s="312"/>
      <c r="W96" s="313"/>
      <c r="X96" s="322"/>
      <c r="Y96" s="314"/>
      <c r="Z96" s="314"/>
      <c r="AA96" s="314"/>
    </row>
    <row r="97" spans="1:27" s="280" customFormat="1" thickBot="1" x14ac:dyDescent="0.3">
      <c r="A97" s="303"/>
      <c r="B97" s="281"/>
      <c r="D97" s="282"/>
      <c r="E97" s="282"/>
      <c r="F97" s="283"/>
      <c r="G97" s="283"/>
      <c r="H97" s="284"/>
      <c r="I97" s="284"/>
      <c r="J97" s="337"/>
      <c r="K97" s="337"/>
      <c r="L97" s="337"/>
      <c r="M97" s="337"/>
      <c r="N97" s="285"/>
      <c r="O97" s="285"/>
      <c r="P97" s="286"/>
      <c r="Q97" s="287"/>
      <c r="R97" s="288"/>
      <c r="S97" s="289"/>
      <c r="T97" s="290"/>
      <c r="U97" s="286"/>
      <c r="V97" s="291"/>
      <c r="W97" s="292"/>
      <c r="X97" s="322"/>
      <c r="Y97" s="293"/>
      <c r="Z97" s="293"/>
      <c r="AA97" s="293"/>
    </row>
  </sheetData>
  <mergeCells count="125">
    <mergeCell ref="J2:J3"/>
    <mergeCell ref="K2:K3"/>
    <mergeCell ref="A22:M22"/>
    <mergeCell ref="B25:B28"/>
    <mergeCell ref="B29:B30"/>
    <mergeCell ref="R1:AB1"/>
    <mergeCell ref="L74:L75"/>
    <mergeCell ref="M74:M75"/>
    <mergeCell ref="A73:M73"/>
    <mergeCell ref="M71:M72"/>
    <mergeCell ref="D74:D75"/>
    <mergeCell ref="E74:E75"/>
    <mergeCell ref="F74:F75"/>
    <mergeCell ref="G74:G75"/>
    <mergeCell ref="H74:H75"/>
    <mergeCell ref="I74:I75"/>
    <mergeCell ref="J74:J75"/>
    <mergeCell ref="K74:K75"/>
    <mergeCell ref="G71:G72"/>
    <mergeCell ref="H71:H72"/>
    <mergeCell ref="I71:I72"/>
    <mergeCell ref="J71:J72"/>
    <mergeCell ref="K71:K72"/>
    <mergeCell ref="L71:L72"/>
    <mergeCell ref="I62:I63"/>
    <mergeCell ref="J62:J63"/>
    <mergeCell ref="K62:K63"/>
    <mergeCell ref="L62:L63"/>
    <mergeCell ref="M62:M63"/>
    <mergeCell ref="A64:M64"/>
    <mergeCell ref="L54:L55"/>
    <mergeCell ref="M54:M55"/>
    <mergeCell ref="A56:M56"/>
    <mergeCell ref="A59:M59"/>
    <mergeCell ref="A61:M61"/>
    <mergeCell ref="D62:D63"/>
    <mergeCell ref="E62:E63"/>
    <mergeCell ref="F62:F63"/>
    <mergeCell ref="G62:G63"/>
    <mergeCell ref="H62:H63"/>
    <mergeCell ref="D54:D55"/>
    <mergeCell ref="E54:E55"/>
    <mergeCell ref="F54:F55"/>
    <mergeCell ref="G54:G55"/>
    <mergeCell ref="H54:H55"/>
    <mergeCell ref="I54:I55"/>
    <mergeCell ref="J54:J55"/>
    <mergeCell ref="K54:K55"/>
    <mergeCell ref="L50:L51"/>
    <mergeCell ref="M50:M51"/>
    <mergeCell ref="D52:D53"/>
    <mergeCell ref="E52:E53"/>
    <mergeCell ref="F52:F53"/>
    <mergeCell ref="G52:G53"/>
    <mergeCell ref="H52:H53"/>
    <mergeCell ref="I52:I53"/>
    <mergeCell ref="J52:J53"/>
    <mergeCell ref="K52:K53"/>
    <mergeCell ref="F50:F51"/>
    <mergeCell ref="G50:G51"/>
    <mergeCell ref="H50:H51"/>
    <mergeCell ref="I50:I51"/>
    <mergeCell ref="J50:J51"/>
    <mergeCell ref="K50:K51"/>
    <mergeCell ref="L52:L53"/>
    <mergeCell ref="M52:M53"/>
    <mergeCell ref="D50:D51"/>
    <mergeCell ref="L37:L38"/>
    <mergeCell ref="M37:M38"/>
    <mergeCell ref="A40:M40"/>
    <mergeCell ref="A41:M41"/>
    <mergeCell ref="L25:L28"/>
    <mergeCell ref="M25:M28"/>
    <mergeCell ref="B37:B38"/>
    <mergeCell ref="L29:L30"/>
    <mergeCell ref="M29:M30"/>
    <mergeCell ref="D25:D28"/>
    <mergeCell ref="E25:E28"/>
    <mergeCell ref="F25:F28"/>
    <mergeCell ref="G25:G28"/>
    <mergeCell ref="H25:H28"/>
    <mergeCell ref="I25:I28"/>
    <mergeCell ref="J25:J28"/>
    <mergeCell ref="K25:K28"/>
    <mergeCell ref="A37:A38"/>
    <mergeCell ref="H37:H38"/>
    <mergeCell ref="I37:I38"/>
    <mergeCell ref="J37:J38"/>
    <mergeCell ref="K37:K38"/>
    <mergeCell ref="C25:C28"/>
    <mergeCell ref="A24:M24"/>
    <mergeCell ref="D29:D30"/>
    <mergeCell ref="E29:E30"/>
    <mergeCell ref="F29:F30"/>
    <mergeCell ref="G29:G30"/>
    <mergeCell ref="H29:H30"/>
    <mergeCell ref="I29:I30"/>
    <mergeCell ref="J29:J30"/>
    <mergeCell ref="K29:K30"/>
    <mergeCell ref="A29:A30"/>
    <mergeCell ref="C29:C30"/>
    <mergeCell ref="N2:O2"/>
    <mergeCell ref="A1:A2"/>
    <mergeCell ref="B1:B2"/>
    <mergeCell ref="C1:C2"/>
    <mergeCell ref="A74:A75"/>
    <mergeCell ref="B74:B75"/>
    <mergeCell ref="A4:M4"/>
    <mergeCell ref="A5:M5"/>
    <mergeCell ref="D1:M1"/>
    <mergeCell ref="A6:M6"/>
    <mergeCell ref="A71:A72"/>
    <mergeCell ref="B71:B72"/>
    <mergeCell ref="A66:M66"/>
    <mergeCell ref="D71:D72"/>
    <mergeCell ref="E71:E72"/>
    <mergeCell ref="F71:F72"/>
    <mergeCell ref="B54:B55"/>
    <mergeCell ref="A62:A63"/>
    <mergeCell ref="C62:C63"/>
    <mergeCell ref="B52:B53"/>
    <mergeCell ref="A49:M49"/>
    <mergeCell ref="A45:M45"/>
    <mergeCell ref="E50:E51"/>
    <mergeCell ref="A25:A28"/>
  </mergeCells>
  <pageMargins left="0.7" right="0.7" top="0.75" bottom="0.75" header="0.3" footer="0.3"/>
  <pageSetup paperSize="9" scale="4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92"/>
  <sheetViews>
    <sheetView tabSelected="1" zoomScale="55" zoomScaleNormal="55" workbookViewId="0">
      <selection activeCell="J10" sqref="J10"/>
    </sheetView>
  </sheetViews>
  <sheetFormatPr defaultRowHeight="18.75" x14ac:dyDescent="0.3"/>
  <cols>
    <col min="1" max="1" width="11.5703125" style="102" bestFit="1" customWidth="1"/>
    <col min="2" max="2" width="126.5703125" style="37" customWidth="1"/>
    <col min="3" max="3" width="12.85546875" style="37" customWidth="1"/>
    <col min="4" max="5" width="21.140625" style="119" customWidth="1"/>
    <col min="6" max="7" width="21.140625" style="128" customWidth="1"/>
    <col min="8" max="9" width="21.140625" style="135" customWidth="1"/>
    <col min="10" max="10" width="31.5703125" style="153" customWidth="1"/>
    <col min="11" max="11" width="29.5703125" style="154" customWidth="1"/>
    <col min="12" max="13" width="29.5703125" style="174" customWidth="1"/>
    <col min="14" max="14" width="19.140625" style="104" hidden="1" customWidth="1"/>
    <col min="15" max="15" width="63.7109375" style="37" hidden="1" customWidth="1"/>
    <col min="16" max="16" width="55.7109375" style="36" hidden="1" customWidth="1"/>
    <col min="17" max="17" width="16.7109375" style="36" customWidth="1"/>
    <col min="18" max="18" width="18.28515625" style="179" customWidth="1"/>
    <col min="19" max="19" width="15.140625" style="178" customWidth="1"/>
    <col min="20" max="20" width="14.5703125" style="176" customWidth="1"/>
    <col min="21" max="21" width="21.85546875" style="177" customWidth="1"/>
    <col min="22" max="22" width="17.42578125" style="175" customWidth="1"/>
    <col min="23" max="23" width="24.42578125" style="180" customWidth="1"/>
    <col min="24" max="16384" width="9.140625" style="37"/>
  </cols>
  <sheetData>
    <row r="1" spans="1:25" s="34" customFormat="1" ht="186" customHeight="1" thickBot="1" x14ac:dyDescent="0.35">
      <c r="A1" s="506" t="s">
        <v>214</v>
      </c>
      <c r="B1" s="507"/>
      <c r="C1" s="507"/>
      <c r="D1" s="507"/>
      <c r="E1" s="507"/>
      <c r="F1" s="507"/>
      <c r="G1" s="507"/>
      <c r="H1" s="507"/>
      <c r="I1" s="507"/>
      <c r="J1" s="507"/>
      <c r="K1" s="507"/>
      <c r="L1" s="507"/>
      <c r="M1" s="507"/>
      <c r="N1" s="507"/>
      <c r="O1" s="507"/>
    </row>
    <row r="2" spans="1:25" ht="37.5" x14ac:dyDescent="0.3">
      <c r="A2" s="508" t="s">
        <v>0</v>
      </c>
      <c r="B2" s="35" t="s">
        <v>63</v>
      </c>
      <c r="C2" s="35" t="s">
        <v>64</v>
      </c>
      <c r="D2" s="404" t="s">
        <v>65</v>
      </c>
      <c r="E2" s="405"/>
      <c r="F2" s="405"/>
      <c r="G2" s="405"/>
      <c r="H2" s="405"/>
      <c r="I2" s="405"/>
      <c r="J2" s="405"/>
      <c r="K2" s="405"/>
      <c r="L2" s="406"/>
      <c r="M2" s="407"/>
      <c r="N2" s="511" t="s">
        <v>66</v>
      </c>
      <c r="O2" s="35" t="s">
        <v>67</v>
      </c>
      <c r="R2" s="402" t="s">
        <v>223</v>
      </c>
      <c r="S2" s="403"/>
      <c r="T2" s="403"/>
      <c r="U2" s="403"/>
      <c r="V2" s="403"/>
      <c r="W2" s="403"/>
    </row>
    <row r="3" spans="1:25" ht="37.5" x14ac:dyDescent="0.3">
      <c r="A3" s="509"/>
      <c r="B3" s="38" t="s">
        <v>68</v>
      </c>
      <c r="C3" s="38" t="s">
        <v>69</v>
      </c>
      <c r="D3" s="408"/>
      <c r="E3" s="409"/>
      <c r="F3" s="409"/>
      <c r="G3" s="409"/>
      <c r="H3" s="409"/>
      <c r="I3" s="409"/>
      <c r="J3" s="409"/>
      <c r="K3" s="409"/>
      <c r="L3" s="410"/>
      <c r="M3" s="411"/>
      <c r="N3" s="512"/>
      <c r="O3" s="38" t="s">
        <v>70</v>
      </c>
      <c r="R3" s="403"/>
      <c r="S3" s="403"/>
      <c r="T3" s="403"/>
      <c r="U3" s="403"/>
      <c r="V3" s="403"/>
      <c r="W3" s="403"/>
    </row>
    <row r="4" spans="1:25" ht="25.5" customHeight="1" x14ac:dyDescent="0.3">
      <c r="A4" s="509"/>
      <c r="B4" s="38"/>
      <c r="C4" s="38"/>
      <c r="D4" s="408"/>
      <c r="E4" s="409"/>
      <c r="F4" s="409"/>
      <c r="G4" s="409"/>
      <c r="H4" s="409"/>
      <c r="I4" s="409"/>
      <c r="J4" s="409"/>
      <c r="K4" s="409"/>
      <c r="L4" s="410"/>
      <c r="M4" s="411"/>
      <c r="N4" s="512"/>
      <c r="O4" s="38" t="s">
        <v>71</v>
      </c>
      <c r="R4" s="403"/>
      <c r="S4" s="403"/>
      <c r="T4" s="403"/>
      <c r="U4" s="403"/>
      <c r="V4" s="403"/>
      <c r="W4" s="403"/>
    </row>
    <row r="5" spans="1:25" ht="19.5" thickBot="1" x14ac:dyDescent="0.35">
      <c r="A5" s="510"/>
      <c r="B5" s="39"/>
      <c r="C5" s="39"/>
      <c r="D5" s="412"/>
      <c r="E5" s="413"/>
      <c r="F5" s="413"/>
      <c r="G5" s="413"/>
      <c r="H5" s="413"/>
      <c r="I5" s="413"/>
      <c r="J5" s="413"/>
      <c r="K5" s="413"/>
      <c r="L5" s="414"/>
      <c r="M5" s="415"/>
      <c r="N5" s="513"/>
      <c r="O5" s="38" t="s">
        <v>72</v>
      </c>
      <c r="R5" s="403"/>
      <c r="S5" s="403"/>
      <c r="T5" s="403"/>
      <c r="U5" s="403"/>
      <c r="V5" s="403"/>
      <c r="W5" s="403"/>
    </row>
    <row r="6" spans="1:25" s="201" customFormat="1" ht="19.5" customHeight="1" thickBot="1" x14ac:dyDescent="0.35">
      <c r="A6" s="186"/>
      <c r="B6" s="187"/>
      <c r="C6" s="187"/>
      <c r="D6" s="188"/>
      <c r="E6" s="188"/>
      <c r="F6" s="189"/>
      <c r="G6" s="189"/>
      <c r="H6" s="190"/>
      <c r="I6" s="190"/>
      <c r="J6" s="514" t="s">
        <v>230</v>
      </c>
      <c r="K6" s="516" t="s">
        <v>231</v>
      </c>
      <c r="L6" s="191"/>
      <c r="M6" s="192"/>
      <c r="N6" s="518" t="s">
        <v>9</v>
      </c>
      <c r="O6" s="193"/>
      <c r="P6" s="194"/>
      <c r="Q6" s="194"/>
      <c r="R6" s="195"/>
      <c r="S6" s="196"/>
      <c r="T6" s="197"/>
      <c r="U6" s="198"/>
      <c r="V6" s="199"/>
      <c r="W6" s="200"/>
    </row>
    <row r="7" spans="1:25" s="201" customFormat="1" ht="19.5" customHeight="1" thickBot="1" x14ac:dyDescent="0.35">
      <c r="A7" s="186"/>
      <c r="B7" s="187"/>
      <c r="C7" s="187"/>
      <c r="D7" s="202" t="s">
        <v>224</v>
      </c>
      <c r="E7" s="202" t="s">
        <v>225</v>
      </c>
      <c r="F7" s="203" t="s">
        <v>226</v>
      </c>
      <c r="G7" s="204" t="s">
        <v>227</v>
      </c>
      <c r="H7" s="205" t="s">
        <v>228</v>
      </c>
      <c r="I7" s="205" t="s">
        <v>229</v>
      </c>
      <c r="J7" s="515"/>
      <c r="K7" s="517"/>
      <c r="L7" s="206" t="s">
        <v>235</v>
      </c>
      <c r="M7" s="207" t="s">
        <v>236</v>
      </c>
      <c r="N7" s="519"/>
      <c r="O7" s="208"/>
      <c r="P7" s="194"/>
      <c r="Q7" s="194"/>
      <c r="R7" s="195">
        <v>2019</v>
      </c>
      <c r="S7" s="196">
        <v>2020</v>
      </c>
      <c r="T7" s="197">
        <v>2021</v>
      </c>
      <c r="U7" s="198">
        <v>2022</v>
      </c>
      <c r="V7" s="199">
        <v>2023</v>
      </c>
      <c r="W7" s="209" t="s">
        <v>215</v>
      </c>
    </row>
    <row r="8" spans="1:25" ht="19.5" thickBot="1" x14ac:dyDescent="0.35">
      <c r="A8" s="41">
        <v>1</v>
      </c>
      <c r="B8" s="42">
        <v>2</v>
      </c>
      <c r="C8" s="42">
        <v>3</v>
      </c>
      <c r="D8" s="101"/>
      <c r="E8" s="101"/>
      <c r="F8" s="122"/>
      <c r="G8" s="120"/>
      <c r="H8" s="129"/>
      <c r="I8" s="129"/>
      <c r="J8" s="136"/>
      <c r="K8" s="137"/>
      <c r="L8" s="157"/>
      <c r="M8" s="157"/>
      <c r="N8" s="43"/>
      <c r="O8" s="42"/>
    </row>
    <row r="9" spans="1:25" ht="43.5" customHeight="1" thickBot="1" x14ac:dyDescent="0.35">
      <c r="A9" s="41"/>
      <c r="B9" s="44" t="s">
        <v>232</v>
      </c>
      <c r="C9" s="44"/>
      <c r="D9" s="100">
        <v>290539530.93000001</v>
      </c>
      <c r="E9" s="100">
        <v>287969514.56</v>
      </c>
      <c r="F9" s="215">
        <v>281445845.95999998</v>
      </c>
      <c r="G9" s="215">
        <v>277566527.55000001</v>
      </c>
      <c r="H9" s="216"/>
      <c r="I9" s="216"/>
      <c r="J9" s="139">
        <v>1</v>
      </c>
      <c r="K9" s="139"/>
      <c r="L9" s="157">
        <v>1</v>
      </c>
      <c r="M9" s="157"/>
      <c r="N9" s="43">
        <f>ROUND(K9*100/J9,1)</f>
        <v>0</v>
      </c>
      <c r="O9" s="45"/>
      <c r="P9" s="36">
        <v>772816083.54999995</v>
      </c>
      <c r="R9" s="119">
        <f>E9/D9</f>
        <v>0.99115433152324051</v>
      </c>
      <c r="S9" s="128">
        <f>G9/F9</f>
        <v>0.98621646591809597</v>
      </c>
      <c r="T9" s="135" t="e">
        <f>I9/H9</f>
        <v>#DIV/0!</v>
      </c>
      <c r="U9" s="153" t="e">
        <f>I9/H9</f>
        <v>#DIV/0!</v>
      </c>
      <c r="V9" s="184" t="e">
        <f t="shared" ref="V9" si="0">I9/H9</f>
        <v>#DIV/0!</v>
      </c>
      <c r="W9" s="185" t="e">
        <f>(R9+S9+T9+U9+V9)/2</f>
        <v>#DIV/0!</v>
      </c>
    </row>
    <row r="10" spans="1:25" ht="48.75" customHeight="1" thickBot="1" x14ac:dyDescent="0.35">
      <c r="A10" s="46" t="s">
        <v>73</v>
      </c>
      <c r="B10" s="47" t="s">
        <v>74</v>
      </c>
      <c r="C10" s="48" t="s">
        <v>75</v>
      </c>
      <c r="D10" s="99">
        <v>51013659.210000001</v>
      </c>
      <c r="E10" s="99">
        <v>49326796.340000004</v>
      </c>
      <c r="F10" s="217">
        <v>55146778.810000002</v>
      </c>
      <c r="G10" s="217">
        <v>53722859.159999996</v>
      </c>
      <c r="H10" s="218">
        <v>62737946.539999999</v>
      </c>
      <c r="I10" s="218">
        <v>60081772.859999999</v>
      </c>
      <c r="J10" s="141">
        <v>1</v>
      </c>
      <c r="K10" s="141"/>
      <c r="L10" s="158">
        <v>1</v>
      </c>
      <c r="M10" s="158"/>
      <c r="N10" s="43">
        <f>ROUND(K10*100/J10,2)</f>
        <v>0</v>
      </c>
      <c r="O10" s="48"/>
      <c r="P10" s="36">
        <v>744700970.28999996</v>
      </c>
      <c r="R10" s="119">
        <f t="shared" ref="R10:R73" si="1">E10/D10</f>
        <v>0.96693311367733981</v>
      </c>
      <c r="S10" s="128">
        <f t="shared" ref="S10:S73" si="2">G10/F10</f>
        <v>0.9741794592408396</v>
      </c>
      <c r="T10" s="135">
        <f t="shared" ref="T10:T73" si="3">I10/H10</f>
        <v>0.95766240646230749</v>
      </c>
      <c r="U10" s="153">
        <f>I10/H10</f>
        <v>0.95766240646230749</v>
      </c>
      <c r="V10" s="184">
        <f t="shared" ref="V10:V73" si="4">I10/H10</f>
        <v>0.95766240646230749</v>
      </c>
      <c r="W10" s="185">
        <f t="shared" ref="W10:W73" si="5">(R10+S10+T10+U10+V10)/2</f>
        <v>2.407049896152551</v>
      </c>
      <c r="Y10" s="37">
        <v>1</v>
      </c>
    </row>
    <row r="11" spans="1:25" ht="27.75" hidden="1" customHeight="1" x14ac:dyDescent="0.3">
      <c r="A11" s="501" t="s">
        <v>76</v>
      </c>
      <c r="B11" s="49" t="s">
        <v>77</v>
      </c>
      <c r="C11" s="486"/>
      <c r="D11" s="105"/>
      <c r="E11" s="105"/>
      <c r="F11" s="219"/>
      <c r="G11" s="219"/>
      <c r="H11" s="216"/>
      <c r="I11" s="220"/>
      <c r="J11" s="435"/>
      <c r="K11" s="435"/>
      <c r="L11" s="159"/>
      <c r="M11" s="159"/>
      <c r="N11" s="520" t="e">
        <f>ROUND(K11*100/J11,2)</f>
        <v>#DIV/0!</v>
      </c>
      <c r="O11" s="437"/>
      <c r="R11" s="119" t="e">
        <f t="shared" si="1"/>
        <v>#DIV/0!</v>
      </c>
      <c r="S11" s="128" t="e">
        <f t="shared" si="2"/>
        <v>#DIV/0!</v>
      </c>
      <c r="T11" s="135" t="e">
        <f t="shared" si="3"/>
        <v>#DIV/0!</v>
      </c>
      <c r="U11" s="153" t="e">
        <f t="shared" ref="U11:U73" si="6">H11/G11</f>
        <v>#DIV/0!</v>
      </c>
      <c r="V11" s="184" t="e">
        <f t="shared" si="4"/>
        <v>#DIV/0!</v>
      </c>
      <c r="W11" s="185" t="e">
        <f t="shared" si="5"/>
        <v>#DIV/0!</v>
      </c>
    </row>
    <row r="12" spans="1:25" ht="19.5" hidden="1" customHeight="1" thickBot="1" x14ac:dyDescent="0.35">
      <c r="A12" s="505"/>
      <c r="B12" s="50" t="s">
        <v>78</v>
      </c>
      <c r="C12" s="487"/>
      <c r="D12" s="106"/>
      <c r="E12" s="106"/>
      <c r="F12" s="221"/>
      <c r="G12" s="221"/>
      <c r="H12" s="218"/>
      <c r="I12" s="222"/>
      <c r="J12" s="436"/>
      <c r="K12" s="436"/>
      <c r="L12" s="160"/>
      <c r="M12" s="160"/>
      <c r="N12" s="521"/>
      <c r="O12" s="438"/>
      <c r="R12" s="119" t="e">
        <f t="shared" si="1"/>
        <v>#DIV/0!</v>
      </c>
      <c r="S12" s="128" t="e">
        <f t="shared" si="2"/>
        <v>#DIV/0!</v>
      </c>
      <c r="T12" s="135" t="e">
        <f t="shared" si="3"/>
        <v>#DIV/0!</v>
      </c>
      <c r="U12" s="153" t="e">
        <f t="shared" si="6"/>
        <v>#DIV/0!</v>
      </c>
      <c r="V12" s="184" t="e">
        <f t="shared" si="4"/>
        <v>#DIV/0!</v>
      </c>
      <c r="W12" s="185" t="e">
        <f t="shared" si="5"/>
        <v>#DIV/0!</v>
      </c>
    </row>
    <row r="13" spans="1:25" ht="18.75" hidden="1" customHeight="1" x14ac:dyDescent="0.3">
      <c r="A13" s="501" t="s">
        <v>76</v>
      </c>
      <c r="B13" s="49" t="s">
        <v>79</v>
      </c>
      <c r="C13" s="486"/>
      <c r="D13" s="105"/>
      <c r="E13" s="105"/>
      <c r="F13" s="219"/>
      <c r="G13" s="219"/>
      <c r="H13" s="216"/>
      <c r="I13" s="220"/>
      <c r="J13" s="435"/>
      <c r="K13" s="435"/>
      <c r="L13" s="159"/>
      <c r="M13" s="159"/>
      <c r="N13" s="520" t="e">
        <f>ROUND(K13*100/J13,2)</f>
        <v>#DIV/0!</v>
      </c>
      <c r="O13" s="437"/>
      <c r="R13" s="119" t="e">
        <f t="shared" si="1"/>
        <v>#DIV/0!</v>
      </c>
      <c r="S13" s="128" t="e">
        <f t="shared" si="2"/>
        <v>#DIV/0!</v>
      </c>
      <c r="T13" s="135" t="e">
        <f t="shared" si="3"/>
        <v>#DIV/0!</v>
      </c>
      <c r="U13" s="153" t="e">
        <f t="shared" si="6"/>
        <v>#DIV/0!</v>
      </c>
      <c r="V13" s="184" t="e">
        <f t="shared" si="4"/>
        <v>#DIV/0!</v>
      </c>
      <c r="W13" s="185" t="e">
        <f t="shared" si="5"/>
        <v>#DIV/0!</v>
      </c>
    </row>
    <row r="14" spans="1:25" ht="19.5" hidden="1" customHeight="1" thickBot="1" x14ac:dyDescent="0.35">
      <c r="A14" s="505"/>
      <c r="B14" s="50" t="s">
        <v>80</v>
      </c>
      <c r="C14" s="487"/>
      <c r="D14" s="106"/>
      <c r="E14" s="106"/>
      <c r="F14" s="221"/>
      <c r="G14" s="221"/>
      <c r="H14" s="218"/>
      <c r="I14" s="222"/>
      <c r="J14" s="436"/>
      <c r="K14" s="436"/>
      <c r="L14" s="160"/>
      <c r="M14" s="160"/>
      <c r="N14" s="521"/>
      <c r="O14" s="438"/>
      <c r="R14" s="119" t="e">
        <f t="shared" si="1"/>
        <v>#DIV/0!</v>
      </c>
      <c r="S14" s="128" t="e">
        <f t="shared" si="2"/>
        <v>#DIV/0!</v>
      </c>
      <c r="T14" s="135" t="e">
        <f t="shared" si="3"/>
        <v>#DIV/0!</v>
      </c>
      <c r="U14" s="153" t="e">
        <f t="shared" si="6"/>
        <v>#DIV/0!</v>
      </c>
      <c r="V14" s="184" t="e">
        <f t="shared" si="4"/>
        <v>#DIV/0!</v>
      </c>
      <c r="W14" s="185" t="e">
        <f t="shared" si="5"/>
        <v>#DIV/0!</v>
      </c>
    </row>
    <row r="15" spans="1:25" ht="29.25" hidden="1" customHeight="1" thickBot="1" x14ac:dyDescent="0.35">
      <c r="A15" s="475" t="s">
        <v>81</v>
      </c>
      <c r="B15" s="477"/>
      <c r="C15" s="50"/>
      <c r="D15" s="100"/>
      <c r="E15" s="100"/>
      <c r="F15" s="215"/>
      <c r="G15" s="215"/>
      <c r="H15" s="216"/>
      <c r="I15" s="216"/>
      <c r="J15" s="141"/>
      <c r="K15" s="141"/>
      <c r="L15" s="158"/>
      <c r="M15" s="158"/>
      <c r="N15" s="51">
        <f t="shared" ref="N15" si="7">N10</f>
        <v>0</v>
      </c>
      <c r="O15" s="40"/>
      <c r="R15" s="119" t="e">
        <f t="shared" si="1"/>
        <v>#DIV/0!</v>
      </c>
      <c r="S15" s="128" t="e">
        <f t="shared" si="2"/>
        <v>#DIV/0!</v>
      </c>
      <c r="T15" s="135" t="e">
        <f t="shared" si="3"/>
        <v>#DIV/0!</v>
      </c>
      <c r="U15" s="153" t="e">
        <f t="shared" si="6"/>
        <v>#DIV/0!</v>
      </c>
      <c r="V15" s="184" t="e">
        <f t="shared" si="4"/>
        <v>#DIV/0!</v>
      </c>
      <c r="W15" s="185" t="e">
        <f t="shared" si="5"/>
        <v>#DIV/0!</v>
      </c>
    </row>
    <row r="16" spans="1:25" ht="24.75" hidden="1" customHeight="1" thickBot="1" x14ac:dyDescent="0.35">
      <c r="A16" s="481" t="s">
        <v>82</v>
      </c>
      <c r="B16" s="483"/>
      <c r="C16" s="40" t="s">
        <v>83</v>
      </c>
      <c r="D16" s="99"/>
      <c r="E16" s="99"/>
      <c r="F16" s="217"/>
      <c r="G16" s="217"/>
      <c r="H16" s="218"/>
      <c r="I16" s="218"/>
      <c r="J16" s="141"/>
      <c r="K16" s="141"/>
      <c r="L16" s="158"/>
      <c r="M16" s="158"/>
      <c r="N16" s="51"/>
      <c r="O16" s="40"/>
      <c r="R16" s="119"/>
      <c r="S16" s="128" t="e">
        <f t="shared" si="2"/>
        <v>#DIV/0!</v>
      </c>
      <c r="T16" s="135" t="e">
        <f t="shared" si="3"/>
        <v>#DIV/0!</v>
      </c>
      <c r="U16" s="153"/>
      <c r="V16" s="184"/>
      <c r="W16" s="185" t="e">
        <f t="shared" si="5"/>
        <v>#DIV/0!</v>
      </c>
    </row>
    <row r="17" spans="1:25" ht="19.5" hidden="1" thickBot="1" x14ac:dyDescent="0.35">
      <c r="A17" s="481" t="s">
        <v>84</v>
      </c>
      <c r="B17" s="482"/>
      <c r="C17" s="483"/>
      <c r="D17" s="100"/>
      <c r="E17" s="100"/>
      <c r="F17" s="215"/>
      <c r="G17" s="215"/>
      <c r="H17" s="216"/>
      <c r="I17" s="216"/>
      <c r="J17" s="141"/>
      <c r="K17" s="141"/>
      <c r="L17" s="158"/>
      <c r="M17" s="158"/>
      <c r="N17" s="51"/>
      <c r="O17" s="40"/>
      <c r="R17" s="119"/>
      <c r="S17" s="128" t="e">
        <f t="shared" si="2"/>
        <v>#DIV/0!</v>
      </c>
      <c r="T17" s="135" t="e">
        <f t="shared" si="3"/>
        <v>#DIV/0!</v>
      </c>
      <c r="U17" s="153"/>
      <c r="V17" s="184"/>
      <c r="W17" s="185" t="e">
        <f t="shared" si="5"/>
        <v>#DIV/0!</v>
      </c>
    </row>
    <row r="18" spans="1:25" ht="19.5" hidden="1" thickBot="1" x14ac:dyDescent="0.35">
      <c r="A18" s="481" t="s">
        <v>85</v>
      </c>
      <c r="B18" s="482"/>
      <c r="C18" s="483"/>
      <c r="D18" s="100"/>
      <c r="E18" s="100"/>
      <c r="F18" s="215"/>
      <c r="G18" s="215"/>
      <c r="H18" s="218"/>
      <c r="I18" s="216"/>
      <c r="J18" s="141"/>
      <c r="K18" s="141"/>
      <c r="L18" s="158"/>
      <c r="M18" s="158"/>
      <c r="N18" s="51">
        <f t="shared" ref="N18" si="8">N15</f>
        <v>0</v>
      </c>
      <c r="O18" s="40"/>
      <c r="R18" s="119"/>
      <c r="S18" s="128" t="e">
        <f t="shared" si="2"/>
        <v>#DIV/0!</v>
      </c>
      <c r="T18" s="135" t="e">
        <f t="shared" si="3"/>
        <v>#DIV/0!</v>
      </c>
      <c r="U18" s="153"/>
      <c r="V18" s="184"/>
      <c r="W18" s="185" t="e">
        <f t="shared" si="5"/>
        <v>#DIV/0!</v>
      </c>
    </row>
    <row r="19" spans="1:25" ht="19.5" hidden="1" thickBot="1" x14ac:dyDescent="0.35">
      <c r="A19" s="481" t="s">
        <v>86</v>
      </c>
      <c r="B19" s="482"/>
      <c r="C19" s="483"/>
      <c r="D19" s="100"/>
      <c r="E19" s="100"/>
      <c r="F19" s="215"/>
      <c r="G19" s="215"/>
      <c r="H19" s="216"/>
      <c r="I19" s="216"/>
      <c r="J19" s="141"/>
      <c r="K19" s="141"/>
      <c r="L19" s="158"/>
      <c r="M19" s="158"/>
      <c r="N19" s="51"/>
      <c r="O19" s="40"/>
      <c r="R19" s="119"/>
      <c r="S19" s="128" t="e">
        <f t="shared" si="2"/>
        <v>#DIV/0!</v>
      </c>
      <c r="T19" s="135" t="e">
        <f t="shared" si="3"/>
        <v>#DIV/0!</v>
      </c>
      <c r="U19" s="153"/>
      <c r="V19" s="184"/>
      <c r="W19" s="185" t="e">
        <f t="shared" si="5"/>
        <v>#DIV/0!</v>
      </c>
    </row>
    <row r="20" spans="1:25" ht="31.5" hidden="1" customHeight="1" thickBot="1" x14ac:dyDescent="0.35">
      <c r="A20" s="481" t="s">
        <v>87</v>
      </c>
      <c r="B20" s="482"/>
      <c r="C20" s="483"/>
      <c r="D20" s="100"/>
      <c r="E20" s="100"/>
      <c r="F20" s="215"/>
      <c r="G20" s="215"/>
      <c r="H20" s="218"/>
      <c r="I20" s="216"/>
      <c r="J20" s="141"/>
      <c r="K20" s="141"/>
      <c r="L20" s="158"/>
      <c r="M20" s="158"/>
      <c r="N20" s="51"/>
      <c r="O20" s="40"/>
      <c r="R20" s="119"/>
      <c r="S20" s="128" t="e">
        <f t="shared" si="2"/>
        <v>#DIV/0!</v>
      </c>
      <c r="T20" s="135" t="e">
        <f t="shared" si="3"/>
        <v>#DIV/0!</v>
      </c>
      <c r="U20" s="153"/>
      <c r="V20" s="184"/>
      <c r="W20" s="185" t="e">
        <f t="shared" si="5"/>
        <v>#DIV/0!</v>
      </c>
    </row>
    <row r="21" spans="1:25" ht="19.5" customHeight="1" thickBot="1" x14ac:dyDescent="0.35">
      <c r="A21" s="445" t="s">
        <v>88</v>
      </c>
      <c r="B21" s="52" t="s">
        <v>89</v>
      </c>
      <c r="C21" s="429" t="s">
        <v>75</v>
      </c>
      <c r="D21" s="105"/>
      <c r="E21" s="105"/>
      <c r="F21" s="219"/>
      <c r="G21" s="219"/>
      <c r="H21" s="503"/>
      <c r="I21" s="503"/>
      <c r="J21" s="498">
        <v>1</v>
      </c>
      <c r="K21" s="498"/>
      <c r="L21" s="161"/>
      <c r="M21" s="161"/>
      <c r="N21" s="499">
        <f>K21*100/J21</f>
        <v>0</v>
      </c>
      <c r="O21" s="53"/>
      <c r="R21" s="119"/>
      <c r="S21" s="128"/>
      <c r="T21" s="135" t="e">
        <f t="shared" si="3"/>
        <v>#DIV/0!</v>
      </c>
      <c r="U21" s="153"/>
      <c r="V21" s="184"/>
      <c r="W21" s="185" t="e">
        <f t="shared" si="5"/>
        <v>#DIV/0!</v>
      </c>
    </row>
    <row r="22" spans="1:25" ht="50.25" customHeight="1" thickBot="1" x14ac:dyDescent="0.35">
      <c r="A22" s="446"/>
      <c r="B22" s="54" t="s">
        <v>90</v>
      </c>
      <c r="C22" s="430"/>
      <c r="D22" s="106">
        <v>197600473.50999999</v>
      </c>
      <c r="E22" s="106">
        <v>197523509.66</v>
      </c>
      <c r="F22" s="221">
        <v>181703943.31</v>
      </c>
      <c r="G22" s="221">
        <v>180899376.38</v>
      </c>
      <c r="H22" s="504"/>
      <c r="I22" s="504"/>
      <c r="J22" s="498"/>
      <c r="K22" s="498"/>
      <c r="L22" s="158">
        <v>1</v>
      </c>
      <c r="M22" s="158"/>
      <c r="N22" s="500"/>
      <c r="O22" s="48"/>
      <c r="R22" s="119">
        <f t="shared" si="1"/>
        <v>0.99961050776532634</v>
      </c>
      <c r="S22" s="128">
        <f t="shared" si="2"/>
        <v>0.9955720997830666</v>
      </c>
      <c r="T22" s="135"/>
      <c r="U22" s="153" t="e">
        <f>I21/H21</f>
        <v>#DIV/0!</v>
      </c>
      <c r="V22" s="184" t="e">
        <f>I22/H21</f>
        <v>#DIV/0!</v>
      </c>
      <c r="W22" s="185" t="e">
        <f t="shared" si="5"/>
        <v>#DIV/0!</v>
      </c>
      <c r="Y22" s="37">
        <v>2</v>
      </c>
    </row>
    <row r="23" spans="1:25" ht="19.5" hidden="1" customHeight="1" x14ac:dyDescent="0.3">
      <c r="A23" s="501" t="s">
        <v>91</v>
      </c>
      <c r="B23" s="55" t="s">
        <v>92</v>
      </c>
      <c r="C23" s="486"/>
      <c r="D23" s="105"/>
      <c r="E23" s="105"/>
      <c r="F23" s="221">
        <v>1</v>
      </c>
      <c r="G23" s="219"/>
      <c r="H23" s="216"/>
      <c r="I23" s="220"/>
      <c r="J23" s="435"/>
      <c r="K23" s="435"/>
      <c r="L23" s="161"/>
      <c r="M23" s="161"/>
      <c r="N23" s="499" t="e">
        <f>K23*100/J23</f>
        <v>#DIV/0!</v>
      </c>
      <c r="O23" s="56"/>
      <c r="R23" s="119" t="e">
        <f t="shared" si="1"/>
        <v>#DIV/0!</v>
      </c>
      <c r="S23" s="128">
        <f t="shared" si="2"/>
        <v>0</v>
      </c>
      <c r="T23" s="135" t="e">
        <f t="shared" si="3"/>
        <v>#DIV/0!</v>
      </c>
      <c r="U23" s="153" t="e">
        <f t="shared" si="6"/>
        <v>#DIV/0!</v>
      </c>
      <c r="V23" s="184" t="e">
        <f t="shared" si="4"/>
        <v>#DIV/0!</v>
      </c>
      <c r="W23" s="185" t="e">
        <f t="shared" si="5"/>
        <v>#DIV/0!</v>
      </c>
    </row>
    <row r="24" spans="1:25" ht="38.25" hidden="1" thickBot="1" x14ac:dyDescent="0.35">
      <c r="A24" s="502"/>
      <c r="B24" s="57" t="s">
        <v>93</v>
      </c>
      <c r="C24" s="491"/>
      <c r="D24" s="107"/>
      <c r="E24" s="107"/>
      <c r="F24" s="221">
        <v>1</v>
      </c>
      <c r="G24" s="223"/>
      <c r="H24" s="218"/>
      <c r="I24" s="224"/>
      <c r="J24" s="436"/>
      <c r="K24" s="436"/>
      <c r="L24" s="158"/>
      <c r="M24" s="158"/>
      <c r="N24" s="500"/>
      <c r="O24" s="56" t="s">
        <v>94</v>
      </c>
      <c r="R24" s="119" t="e">
        <f t="shared" si="1"/>
        <v>#DIV/0!</v>
      </c>
      <c r="S24" s="128">
        <f t="shared" si="2"/>
        <v>0</v>
      </c>
      <c r="T24" s="135" t="e">
        <f t="shared" si="3"/>
        <v>#DIV/0!</v>
      </c>
      <c r="U24" s="153" t="e">
        <f t="shared" si="6"/>
        <v>#DIV/0!</v>
      </c>
      <c r="V24" s="184" t="e">
        <f t="shared" si="4"/>
        <v>#DIV/0!</v>
      </c>
      <c r="W24" s="185" t="e">
        <f t="shared" si="5"/>
        <v>#DIV/0!</v>
      </c>
    </row>
    <row r="25" spans="1:25" ht="19.5" hidden="1" customHeight="1" x14ac:dyDescent="0.3">
      <c r="A25" s="484" t="s">
        <v>95</v>
      </c>
      <c r="B25" s="49" t="s">
        <v>96</v>
      </c>
      <c r="C25" s="486"/>
      <c r="D25" s="105"/>
      <c r="E25" s="105"/>
      <c r="F25" s="221">
        <v>1</v>
      </c>
      <c r="G25" s="219"/>
      <c r="H25" s="216"/>
      <c r="I25" s="220"/>
      <c r="J25" s="435"/>
      <c r="K25" s="496"/>
      <c r="L25" s="159"/>
      <c r="M25" s="162"/>
      <c r="N25" s="493"/>
      <c r="O25" s="486"/>
      <c r="R25" s="119" t="e">
        <f t="shared" si="1"/>
        <v>#DIV/0!</v>
      </c>
      <c r="S25" s="128">
        <f t="shared" si="2"/>
        <v>0</v>
      </c>
      <c r="T25" s="135" t="e">
        <f t="shared" si="3"/>
        <v>#DIV/0!</v>
      </c>
      <c r="U25" s="153" t="e">
        <f t="shared" si="6"/>
        <v>#DIV/0!</v>
      </c>
      <c r="V25" s="184" t="e">
        <f t="shared" si="4"/>
        <v>#DIV/0!</v>
      </c>
      <c r="W25" s="185" t="e">
        <f t="shared" si="5"/>
        <v>#DIV/0!</v>
      </c>
    </row>
    <row r="26" spans="1:25" ht="28.5" hidden="1" customHeight="1" thickBot="1" x14ac:dyDescent="0.35">
      <c r="A26" s="485"/>
      <c r="B26" s="50" t="s">
        <v>97</v>
      </c>
      <c r="C26" s="487"/>
      <c r="D26" s="106"/>
      <c r="E26" s="106"/>
      <c r="F26" s="221">
        <v>1</v>
      </c>
      <c r="G26" s="221"/>
      <c r="H26" s="218"/>
      <c r="I26" s="222"/>
      <c r="J26" s="436"/>
      <c r="K26" s="497"/>
      <c r="L26" s="160"/>
      <c r="M26" s="162"/>
      <c r="N26" s="495"/>
      <c r="O26" s="487"/>
      <c r="R26" s="119" t="e">
        <f t="shared" si="1"/>
        <v>#DIV/0!</v>
      </c>
      <c r="S26" s="128">
        <f t="shared" si="2"/>
        <v>0</v>
      </c>
      <c r="T26" s="135" t="e">
        <f t="shared" si="3"/>
        <v>#DIV/0!</v>
      </c>
      <c r="U26" s="153" t="e">
        <f t="shared" si="6"/>
        <v>#DIV/0!</v>
      </c>
      <c r="V26" s="184" t="e">
        <f t="shared" si="4"/>
        <v>#DIV/0!</v>
      </c>
      <c r="W26" s="185" t="e">
        <f t="shared" si="5"/>
        <v>#DIV/0!</v>
      </c>
    </row>
    <row r="27" spans="1:25" ht="19.5" hidden="1" customHeight="1" x14ac:dyDescent="0.3">
      <c r="A27" s="484" t="s">
        <v>98</v>
      </c>
      <c r="B27" s="49" t="s">
        <v>99</v>
      </c>
      <c r="C27" s="486"/>
      <c r="D27" s="105"/>
      <c r="E27" s="105"/>
      <c r="F27" s="221">
        <v>1</v>
      </c>
      <c r="G27" s="219"/>
      <c r="H27" s="216"/>
      <c r="I27" s="220"/>
      <c r="J27" s="435"/>
      <c r="K27" s="488"/>
      <c r="L27" s="159"/>
      <c r="M27" s="159"/>
      <c r="N27" s="493">
        <v>0</v>
      </c>
      <c r="O27" s="486"/>
      <c r="R27" s="119" t="e">
        <f t="shared" si="1"/>
        <v>#DIV/0!</v>
      </c>
      <c r="S27" s="128">
        <f t="shared" si="2"/>
        <v>0</v>
      </c>
      <c r="T27" s="135" t="e">
        <f t="shared" si="3"/>
        <v>#DIV/0!</v>
      </c>
      <c r="U27" s="153" t="e">
        <f t="shared" si="6"/>
        <v>#DIV/0!</v>
      </c>
      <c r="V27" s="184" t="e">
        <f t="shared" si="4"/>
        <v>#DIV/0!</v>
      </c>
      <c r="W27" s="185" t="e">
        <f t="shared" si="5"/>
        <v>#DIV/0!</v>
      </c>
    </row>
    <row r="28" spans="1:25" ht="19.5" hidden="1" customHeight="1" x14ac:dyDescent="0.3">
      <c r="A28" s="490"/>
      <c r="B28" s="49" t="s">
        <v>100</v>
      </c>
      <c r="C28" s="491"/>
      <c r="D28" s="107"/>
      <c r="E28" s="107"/>
      <c r="F28" s="221">
        <v>1</v>
      </c>
      <c r="G28" s="223"/>
      <c r="H28" s="218"/>
      <c r="I28" s="224"/>
      <c r="J28" s="455"/>
      <c r="K28" s="492"/>
      <c r="L28" s="163"/>
      <c r="M28" s="163"/>
      <c r="N28" s="494"/>
      <c r="O28" s="491"/>
      <c r="R28" s="119" t="e">
        <f t="shared" si="1"/>
        <v>#DIV/0!</v>
      </c>
      <c r="S28" s="128">
        <f t="shared" si="2"/>
        <v>0</v>
      </c>
      <c r="T28" s="135" t="e">
        <f t="shared" si="3"/>
        <v>#DIV/0!</v>
      </c>
      <c r="U28" s="153" t="e">
        <f t="shared" si="6"/>
        <v>#DIV/0!</v>
      </c>
      <c r="V28" s="184" t="e">
        <f t="shared" si="4"/>
        <v>#DIV/0!</v>
      </c>
      <c r="W28" s="185" t="e">
        <f t="shared" si="5"/>
        <v>#DIV/0!</v>
      </c>
    </row>
    <row r="29" spans="1:25" ht="19.5" hidden="1" customHeight="1" thickBot="1" x14ac:dyDescent="0.35">
      <c r="A29" s="485"/>
      <c r="B29" s="39"/>
      <c r="C29" s="487"/>
      <c r="D29" s="106"/>
      <c r="E29" s="106"/>
      <c r="F29" s="221">
        <v>1</v>
      </c>
      <c r="G29" s="221"/>
      <c r="H29" s="216"/>
      <c r="I29" s="222"/>
      <c r="J29" s="436"/>
      <c r="K29" s="489"/>
      <c r="L29" s="160"/>
      <c r="M29" s="160"/>
      <c r="N29" s="495"/>
      <c r="O29" s="487"/>
      <c r="R29" s="119" t="e">
        <f t="shared" si="1"/>
        <v>#DIV/0!</v>
      </c>
      <c r="S29" s="128">
        <f t="shared" si="2"/>
        <v>0</v>
      </c>
      <c r="T29" s="135" t="e">
        <f t="shared" si="3"/>
        <v>#DIV/0!</v>
      </c>
      <c r="U29" s="153" t="e">
        <f t="shared" si="6"/>
        <v>#DIV/0!</v>
      </c>
      <c r="V29" s="184" t="e">
        <f t="shared" si="4"/>
        <v>#DIV/0!</v>
      </c>
      <c r="W29" s="185" t="e">
        <f t="shared" si="5"/>
        <v>#DIV/0!</v>
      </c>
    </row>
    <row r="30" spans="1:25" ht="19.5" hidden="1" customHeight="1" x14ac:dyDescent="0.3">
      <c r="A30" s="484" t="s">
        <v>101</v>
      </c>
      <c r="B30" s="49" t="s">
        <v>102</v>
      </c>
      <c r="C30" s="486"/>
      <c r="D30" s="105"/>
      <c r="E30" s="105"/>
      <c r="F30" s="221">
        <v>1</v>
      </c>
      <c r="G30" s="219"/>
      <c r="H30" s="218"/>
      <c r="I30" s="220"/>
      <c r="J30" s="435"/>
      <c r="K30" s="488"/>
      <c r="L30" s="159"/>
      <c r="M30" s="162"/>
      <c r="N30" s="456" t="e">
        <f>K30*100/J30</f>
        <v>#DIV/0!</v>
      </c>
      <c r="O30" s="486"/>
      <c r="R30" s="119" t="e">
        <f t="shared" si="1"/>
        <v>#DIV/0!</v>
      </c>
      <c r="S30" s="128">
        <f t="shared" si="2"/>
        <v>0</v>
      </c>
      <c r="T30" s="135" t="e">
        <f t="shared" si="3"/>
        <v>#DIV/0!</v>
      </c>
      <c r="U30" s="153" t="e">
        <f t="shared" si="6"/>
        <v>#DIV/0!</v>
      </c>
      <c r="V30" s="184" t="e">
        <f t="shared" si="4"/>
        <v>#DIV/0!</v>
      </c>
      <c r="W30" s="185" t="e">
        <f t="shared" si="5"/>
        <v>#DIV/0!</v>
      </c>
    </row>
    <row r="31" spans="1:25" ht="43.15" hidden="1" customHeight="1" thickBot="1" x14ac:dyDescent="0.35">
      <c r="A31" s="485"/>
      <c r="B31" s="50" t="s">
        <v>103</v>
      </c>
      <c r="C31" s="487"/>
      <c r="D31" s="106"/>
      <c r="E31" s="106"/>
      <c r="F31" s="221">
        <v>1</v>
      </c>
      <c r="G31" s="221"/>
      <c r="H31" s="216"/>
      <c r="I31" s="222"/>
      <c r="J31" s="436"/>
      <c r="K31" s="489"/>
      <c r="L31" s="160"/>
      <c r="M31" s="162"/>
      <c r="N31" s="457"/>
      <c r="O31" s="487"/>
      <c r="R31" s="119" t="e">
        <f t="shared" si="1"/>
        <v>#DIV/0!</v>
      </c>
      <c r="S31" s="128">
        <f t="shared" si="2"/>
        <v>0</v>
      </c>
      <c r="T31" s="135" t="e">
        <f t="shared" si="3"/>
        <v>#DIV/0!</v>
      </c>
      <c r="U31" s="153" t="e">
        <f t="shared" si="6"/>
        <v>#DIV/0!</v>
      </c>
      <c r="V31" s="184" t="e">
        <f t="shared" si="4"/>
        <v>#DIV/0!</v>
      </c>
      <c r="W31" s="185" t="e">
        <f t="shared" si="5"/>
        <v>#DIV/0!</v>
      </c>
    </row>
    <row r="32" spans="1:25" ht="38.25" hidden="1" thickBot="1" x14ac:dyDescent="0.35">
      <c r="A32" s="58" t="s">
        <v>104</v>
      </c>
      <c r="B32" s="59" t="s">
        <v>105</v>
      </c>
      <c r="C32" s="60"/>
      <c r="D32" s="108"/>
      <c r="E32" s="108"/>
      <c r="F32" s="221">
        <v>1</v>
      </c>
      <c r="G32" s="225"/>
      <c r="H32" s="218"/>
      <c r="I32" s="226"/>
      <c r="J32" s="213"/>
      <c r="K32" s="213"/>
      <c r="L32" s="164"/>
      <c r="M32" s="164"/>
      <c r="N32" s="61"/>
      <c r="O32" s="60"/>
      <c r="R32" s="119" t="e">
        <f t="shared" si="1"/>
        <v>#DIV/0!</v>
      </c>
      <c r="S32" s="128">
        <f t="shared" si="2"/>
        <v>0</v>
      </c>
      <c r="T32" s="135" t="e">
        <f t="shared" si="3"/>
        <v>#DIV/0!</v>
      </c>
      <c r="U32" s="153" t="e">
        <f t="shared" si="6"/>
        <v>#DIV/0!</v>
      </c>
      <c r="V32" s="184" t="e">
        <f t="shared" si="4"/>
        <v>#DIV/0!</v>
      </c>
      <c r="W32" s="185" t="e">
        <f t="shared" si="5"/>
        <v>#DIV/0!</v>
      </c>
    </row>
    <row r="33" spans="1:25" ht="32.450000000000003" hidden="1" customHeight="1" thickBot="1" x14ac:dyDescent="0.35">
      <c r="A33" s="62" t="s">
        <v>106</v>
      </c>
      <c r="B33" s="63" t="s">
        <v>107</v>
      </c>
      <c r="C33" s="60"/>
      <c r="D33" s="108"/>
      <c r="E33" s="108"/>
      <c r="F33" s="221">
        <v>1</v>
      </c>
      <c r="G33" s="225"/>
      <c r="H33" s="216"/>
      <c r="I33" s="226"/>
      <c r="J33" s="213"/>
      <c r="K33" s="213"/>
      <c r="L33" s="165"/>
      <c r="M33" s="165"/>
      <c r="N33" s="64" t="e">
        <f>K33*100/J33</f>
        <v>#DIV/0!</v>
      </c>
      <c r="O33" s="40"/>
      <c r="R33" s="119" t="e">
        <f t="shared" si="1"/>
        <v>#DIV/0!</v>
      </c>
      <c r="S33" s="128">
        <f t="shared" si="2"/>
        <v>0</v>
      </c>
      <c r="T33" s="135" t="e">
        <f t="shared" si="3"/>
        <v>#DIV/0!</v>
      </c>
      <c r="U33" s="153" t="e">
        <f t="shared" si="6"/>
        <v>#DIV/0!</v>
      </c>
      <c r="V33" s="184" t="e">
        <f t="shared" si="4"/>
        <v>#DIV/0!</v>
      </c>
      <c r="W33" s="185" t="e">
        <f t="shared" si="5"/>
        <v>#DIV/0!</v>
      </c>
    </row>
    <row r="34" spans="1:25" ht="57" hidden="1" thickBot="1" x14ac:dyDescent="0.35">
      <c r="A34" s="58" t="s">
        <v>108</v>
      </c>
      <c r="B34" s="65" t="s">
        <v>109</v>
      </c>
      <c r="C34" s="60"/>
      <c r="D34" s="108"/>
      <c r="E34" s="108"/>
      <c r="F34" s="221">
        <v>1</v>
      </c>
      <c r="G34" s="225"/>
      <c r="H34" s="218"/>
      <c r="I34" s="226"/>
      <c r="J34" s="213"/>
      <c r="K34" s="213"/>
      <c r="L34" s="165"/>
      <c r="M34" s="165"/>
      <c r="N34" s="64" t="e">
        <f>K34*100/J34</f>
        <v>#DIV/0!</v>
      </c>
      <c r="O34" s="40"/>
      <c r="R34" s="119" t="e">
        <f t="shared" si="1"/>
        <v>#DIV/0!</v>
      </c>
      <c r="S34" s="128">
        <f t="shared" si="2"/>
        <v>0</v>
      </c>
      <c r="T34" s="135" t="e">
        <f t="shared" si="3"/>
        <v>#DIV/0!</v>
      </c>
      <c r="U34" s="153" t="e">
        <f t="shared" si="6"/>
        <v>#DIV/0!</v>
      </c>
      <c r="V34" s="184" t="e">
        <f t="shared" si="4"/>
        <v>#DIV/0!</v>
      </c>
      <c r="W34" s="185" t="e">
        <f t="shared" si="5"/>
        <v>#DIV/0!</v>
      </c>
    </row>
    <row r="35" spans="1:25" ht="60.75" hidden="1" customHeight="1" thickBot="1" x14ac:dyDescent="0.35">
      <c r="A35" s="58" t="s">
        <v>110</v>
      </c>
      <c r="B35" s="65" t="s">
        <v>111</v>
      </c>
      <c r="C35" s="60"/>
      <c r="D35" s="109"/>
      <c r="E35" s="109"/>
      <c r="F35" s="221">
        <v>1</v>
      </c>
      <c r="G35" s="227"/>
      <c r="H35" s="216"/>
      <c r="I35" s="228"/>
      <c r="J35" s="213"/>
      <c r="K35" s="213"/>
      <c r="L35" s="158"/>
      <c r="M35" s="158"/>
      <c r="N35" s="66"/>
      <c r="O35" s="40"/>
      <c r="R35" s="119" t="e">
        <f t="shared" si="1"/>
        <v>#DIV/0!</v>
      </c>
      <c r="S35" s="128">
        <f t="shared" si="2"/>
        <v>0</v>
      </c>
      <c r="T35" s="135" t="e">
        <f t="shared" si="3"/>
        <v>#DIV/0!</v>
      </c>
      <c r="U35" s="153" t="e">
        <f t="shared" si="6"/>
        <v>#DIV/0!</v>
      </c>
      <c r="V35" s="184" t="e">
        <f t="shared" si="4"/>
        <v>#DIV/0!</v>
      </c>
      <c r="W35" s="185" t="e">
        <f t="shared" si="5"/>
        <v>#DIV/0!</v>
      </c>
    </row>
    <row r="36" spans="1:25" ht="19.5" hidden="1" thickBot="1" x14ac:dyDescent="0.35">
      <c r="A36" s="475" t="s">
        <v>112</v>
      </c>
      <c r="B36" s="476"/>
      <c r="C36" s="477"/>
      <c r="D36" s="110"/>
      <c r="E36" s="110"/>
      <c r="F36" s="221">
        <v>1</v>
      </c>
      <c r="G36" s="229"/>
      <c r="H36" s="218"/>
      <c r="I36" s="230"/>
      <c r="J36" s="213"/>
      <c r="K36" s="213"/>
      <c r="L36" s="158"/>
      <c r="M36" s="158"/>
      <c r="N36" s="67" t="e">
        <f>K36/J36*100</f>
        <v>#DIV/0!</v>
      </c>
      <c r="O36" s="40"/>
      <c r="R36" s="119" t="e">
        <f t="shared" si="1"/>
        <v>#DIV/0!</v>
      </c>
      <c r="S36" s="128">
        <f t="shared" si="2"/>
        <v>0</v>
      </c>
      <c r="T36" s="135" t="e">
        <f t="shared" si="3"/>
        <v>#DIV/0!</v>
      </c>
      <c r="U36" s="153" t="e">
        <f t="shared" si="6"/>
        <v>#DIV/0!</v>
      </c>
      <c r="V36" s="184" t="e">
        <f t="shared" si="4"/>
        <v>#DIV/0!</v>
      </c>
      <c r="W36" s="185" t="e">
        <f t="shared" si="5"/>
        <v>#DIV/0!</v>
      </c>
    </row>
    <row r="37" spans="1:25" ht="19.5" hidden="1" thickBot="1" x14ac:dyDescent="0.35">
      <c r="A37" s="478" t="s">
        <v>82</v>
      </c>
      <c r="B37" s="479"/>
      <c r="C37" s="480"/>
      <c r="D37" s="111"/>
      <c r="E37" s="111"/>
      <c r="F37" s="221">
        <v>1</v>
      </c>
      <c r="G37" s="231"/>
      <c r="H37" s="216"/>
      <c r="I37" s="232"/>
      <c r="J37" s="213"/>
      <c r="K37" s="213"/>
      <c r="L37" s="158"/>
      <c r="M37" s="158"/>
      <c r="N37" s="67"/>
      <c r="O37" s="40"/>
      <c r="R37" s="119" t="e">
        <f t="shared" si="1"/>
        <v>#DIV/0!</v>
      </c>
      <c r="S37" s="128">
        <f t="shared" si="2"/>
        <v>0</v>
      </c>
      <c r="T37" s="135" t="e">
        <f t="shared" si="3"/>
        <v>#DIV/0!</v>
      </c>
      <c r="U37" s="153" t="e">
        <f t="shared" si="6"/>
        <v>#DIV/0!</v>
      </c>
      <c r="V37" s="184" t="e">
        <f t="shared" si="4"/>
        <v>#DIV/0!</v>
      </c>
      <c r="W37" s="185" t="e">
        <f t="shared" si="5"/>
        <v>#DIV/0!</v>
      </c>
    </row>
    <row r="38" spans="1:25" ht="19.5" hidden="1" thickBot="1" x14ac:dyDescent="0.35">
      <c r="A38" s="481" t="s">
        <v>84</v>
      </c>
      <c r="B38" s="482"/>
      <c r="C38" s="483"/>
      <c r="D38" s="112"/>
      <c r="E38" s="112"/>
      <c r="F38" s="221">
        <v>1</v>
      </c>
      <c r="G38" s="233"/>
      <c r="H38" s="218"/>
      <c r="I38" s="234"/>
      <c r="J38" s="213"/>
      <c r="K38" s="213"/>
      <c r="L38" s="158"/>
      <c r="M38" s="158"/>
      <c r="N38" s="67" t="e">
        <f>K38/J38*100</f>
        <v>#DIV/0!</v>
      </c>
      <c r="O38" s="40"/>
      <c r="R38" s="119" t="e">
        <f t="shared" si="1"/>
        <v>#DIV/0!</v>
      </c>
      <c r="S38" s="128">
        <f t="shared" si="2"/>
        <v>0</v>
      </c>
      <c r="T38" s="135" t="e">
        <f t="shared" si="3"/>
        <v>#DIV/0!</v>
      </c>
      <c r="U38" s="153" t="e">
        <f t="shared" si="6"/>
        <v>#DIV/0!</v>
      </c>
      <c r="V38" s="184" t="e">
        <f t="shared" si="4"/>
        <v>#DIV/0!</v>
      </c>
      <c r="W38" s="185" t="e">
        <f t="shared" si="5"/>
        <v>#DIV/0!</v>
      </c>
    </row>
    <row r="39" spans="1:25" ht="19.5" hidden="1" customHeight="1" thickBot="1" x14ac:dyDescent="0.35">
      <c r="A39" s="481" t="s">
        <v>85</v>
      </c>
      <c r="B39" s="482"/>
      <c r="C39" s="483"/>
      <c r="D39" s="112"/>
      <c r="E39" s="112"/>
      <c r="F39" s="221">
        <v>1</v>
      </c>
      <c r="G39" s="233"/>
      <c r="H39" s="216"/>
      <c r="I39" s="234"/>
      <c r="J39" s="213"/>
      <c r="K39" s="213"/>
      <c r="L39" s="158"/>
      <c r="M39" s="158"/>
      <c r="N39" s="67" t="e">
        <f>K39/J39*100</f>
        <v>#DIV/0!</v>
      </c>
      <c r="O39" s="40"/>
      <c r="R39" s="119" t="e">
        <f t="shared" si="1"/>
        <v>#DIV/0!</v>
      </c>
      <c r="S39" s="128">
        <f t="shared" si="2"/>
        <v>0</v>
      </c>
      <c r="T39" s="135" t="e">
        <f t="shared" si="3"/>
        <v>#DIV/0!</v>
      </c>
      <c r="U39" s="153" t="e">
        <f t="shared" si="6"/>
        <v>#DIV/0!</v>
      </c>
      <c r="V39" s="184" t="e">
        <f t="shared" si="4"/>
        <v>#DIV/0!</v>
      </c>
      <c r="W39" s="185" t="e">
        <f t="shared" si="5"/>
        <v>#DIV/0!</v>
      </c>
    </row>
    <row r="40" spans="1:25" ht="19.5" hidden="1" customHeight="1" thickBot="1" x14ac:dyDescent="0.35">
      <c r="A40" s="481" t="s">
        <v>86</v>
      </c>
      <c r="B40" s="482"/>
      <c r="C40" s="483"/>
      <c r="D40" s="112"/>
      <c r="E40" s="112"/>
      <c r="F40" s="221">
        <v>1</v>
      </c>
      <c r="G40" s="233"/>
      <c r="H40" s="218"/>
      <c r="I40" s="234"/>
      <c r="J40" s="213"/>
      <c r="K40" s="213"/>
      <c r="L40" s="158"/>
      <c r="M40" s="158"/>
      <c r="N40" s="67"/>
      <c r="O40" s="40"/>
      <c r="R40" s="119" t="e">
        <f t="shared" si="1"/>
        <v>#DIV/0!</v>
      </c>
      <c r="S40" s="128">
        <f t="shared" si="2"/>
        <v>0</v>
      </c>
      <c r="T40" s="135" t="e">
        <f t="shared" si="3"/>
        <v>#DIV/0!</v>
      </c>
      <c r="U40" s="153" t="e">
        <f t="shared" si="6"/>
        <v>#DIV/0!</v>
      </c>
      <c r="V40" s="184" t="e">
        <f t="shared" si="4"/>
        <v>#DIV/0!</v>
      </c>
      <c r="W40" s="185" t="e">
        <f t="shared" si="5"/>
        <v>#DIV/0!</v>
      </c>
    </row>
    <row r="41" spans="1:25" ht="18.75" customHeight="1" thickBot="1" x14ac:dyDescent="0.35">
      <c r="A41" s="445" t="s">
        <v>113</v>
      </c>
      <c r="B41" s="52" t="s">
        <v>22</v>
      </c>
      <c r="C41" s="447" t="s">
        <v>75</v>
      </c>
      <c r="D41" s="113"/>
      <c r="E41" s="113"/>
      <c r="F41" s="221"/>
      <c r="G41" s="235"/>
      <c r="H41" s="216"/>
      <c r="I41" s="236"/>
      <c r="J41" s="435">
        <v>1</v>
      </c>
      <c r="K41" s="435"/>
      <c r="L41" s="159"/>
      <c r="M41" s="159"/>
      <c r="N41" s="427">
        <f>ROUND(K41*100/J41,1)</f>
        <v>0</v>
      </c>
      <c r="O41" s="429"/>
      <c r="R41" s="119"/>
      <c r="S41" s="128"/>
      <c r="T41" s="135"/>
      <c r="U41" s="153"/>
      <c r="V41" s="184"/>
      <c r="W41" s="185">
        <f t="shared" si="5"/>
        <v>0</v>
      </c>
    </row>
    <row r="42" spans="1:25" ht="43.5" customHeight="1" thickBot="1" x14ac:dyDescent="0.35">
      <c r="A42" s="446"/>
      <c r="B42" s="68" t="s">
        <v>233</v>
      </c>
      <c r="C42" s="448"/>
      <c r="D42" s="114">
        <v>15036601.99</v>
      </c>
      <c r="E42" s="114">
        <v>14286914.1</v>
      </c>
      <c r="F42" s="221">
        <v>12851546.77</v>
      </c>
      <c r="G42" s="237">
        <v>11837239.869999999</v>
      </c>
      <c r="H42" s="218"/>
      <c r="I42" s="238"/>
      <c r="J42" s="436"/>
      <c r="K42" s="436"/>
      <c r="L42" s="160">
        <v>1</v>
      </c>
      <c r="M42" s="160"/>
      <c r="N42" s="428"/>
      <c r="O42" s="430"/>
      <c r="R42" s="119">
        <f t="shared" si="1"/>
        <v>0.95014246632992105</v>
      </c>
      <c r="S42" s="128">
        <f t="shared" si="2"/>
        <v>0.9210751111790102</v>
      </c>
      <c r="T42" s="135" t="e">
        <f t="shared" si="3"/>
        <v>#DIV/0!</v>
      </c>
      <c r="U42" s="153" t="e">
        <f>I42/H42</f>
        <v>#DIV/0!</v>
      </c>
      <c r="V42" s="184" t="e">
        <f t="shared" si="4"/>
        <v>#DIV/0!</v>
      </c>
      <c r="W42" s="185" t="e">
        <f t="shared" si="5"/>
        <v>#DIV/0!</v>
      </c>
      <c r="Y42" s="37">
        <v>3</v>
      </c>
    </row>
    <row r="43" spans="1:25" ht="15.75" hidden="1" customHeight="1" x14ac:dyDescent="0.3">
      <c r="A43" s="431" t="s">
        <v>114</v>
      </c>
      <c r="B43" s="69" t="s">
        <v>92</v>
      </c>
      <c r="C43" s="433"/>
      <c r="D43" s="113"/>
      <c r="E43" s="113"/>
      <c r="F43" s="221">
        <v>1</v>
      </c>
      <c r="G43" s="235"/>
      <c r="H43" s="216"/>
      <c r="I43" s="236"/>
      <c r="J43" s="468"/>
      <c r="K43" s="468"/>
      <c r="L43" s="159"/>
      <c r="M43" s="159"/>
      <c r="N43" s="456" t="e">
        <f>ROUND(K43*100/J43,1)</f>
        <v>#DIV/0!</v>
      </c>
      <c r="O43" s="443" t="s">
        <v>83</v>
      </c>
      <c r="R43" s="119" t="e">
        <f t="shared" si="1"/>
        <v>#DIV/0!</v>
      </c>
      <c r="S43" s="128">
        <f t="shared" si="2"/>
        <v>0</v>
      </c>
      <c r="T43" s="135" t="e">
        <f t="shared" si="3"/>
        <v>#DIV/0!</v>
      </c>
      <c r="U43" s="153" t="e">
        <f t="shared" si="6"/>
        <v>#DIV/0!</v>
      </c>
      <c r="V43" s="184" t="e">
        <f t="shared" si="4"/>
        <v>#DIV/0!</v>
      </c>
      <c r="W43" s="185" t="e">
        <f t="shared" si="5"/>
        <v>#DIV/0!</v>
      </c>
    </row>
    <row r="44" spans="1:25" ht="63" hidden="1" customHeight="1" thickBot="1" x14ac:dyDescent="0.35">
      <c r="A44" s="432"/>
      <c r="B44" s="70" t="s">
        <v>115</v>
      </c>
      <c r="C44" s="434"/>
      <c r="D44" s="114"/>
      <c r="E44" s="114"/>
      <c r="F44" s="221">
        <v>1</v>
      </c>
      <c r="G44" s="237"/>
      <c r="H44" s="218"/>
      <c r="I44" s="238"/>
      <c r="J44" s="469"/>
      <c r="K44" s="469"/>
      <c r="L44" s="160"/>
      <c r="M44" s="160"/>
      <c r="N44" s="457"/>
      <c r="O44" s="444"/>
      <c r="R44" s="119" t="e">
        <f t="shared" si="1"/>
        <v>#DIV/0!</v>
      </c>
      <c r="S44" s="128">
        <f t="shared" si="2"/>
        <v>0</v>
      </c>
      <c r="T44" s="135" t="e">
        <f t="shared" si="3"/>
        <v>#DIV/0!</v>
      </c>
      <c r="U44" s="153" t="e">
        <f t="shared" si="6"/>
        <v>#DIV/0!</v>
      </c>
      <c r="V44" s="184" t="e">
        <f t="shared" si="4"/>
        <v>#DIV/0!</v>
      </c>
      <c r="W44" s="185" t="e">
        <f t="shared" si="5"/>
        <v>#DIV/0!</v>
      </c>
    </row>
    <row r="45" spans="1:25" ht="15.75" hidden="1" customHeight="1" x14ac:dyDescent="0.3">
      <c r="A45" s="431" t="s">
        <v>116</v>
      </c>
      <c r="B45" s="69" t="s">
        <v>96</v>
      </c>
      <c r="C45" s="433"/>
      <c r="D45" s="113"/>
      <c r="E45" s="113"/>
      <c r="F45" s="221">
        <v>1</v>
      </c>
      <c r="G45" s="235"/>
      <c r="H45" s="216"/>
      <c r="I45" s="236"/>
      <c r="J45" s="425"/>
      <c r="K45" s="425"/>
      <c r="L45" s="155"/>
      <c r="M45" s="155"/>
      <c r="N45" s="456" t="e">
        <f>ROUND(K45*100/J45,2)</f>
        <v>#DIV/0!</v>
      </c>
      <c r="O45" s="443"/>
      <c r="R45" s="119" t="e">
        <f t="shared" si="1"/>
        <v>#DIV/0!</v>
      </c>
      <c r="S45" s="128">
        <f t="shared" si="2"/>
        <v>0</v>
      </c>
      <c r="T45" s="135" t="e">
        <f t="shared" si="3"/>
        <v>#DIV/0!</v>
      </c>
      <c r="U45" s="153" t="e">
        <f t="shared" si="6"/>
        <v>#DIV/0!</v>
      </c>
      <c r="V45" s="184" t="e">
        <f t="shared" si="4"/>
        <v>#DIV/0!</v>
      </c>
      <c r="W45" s="185" t="e">
        <f t="shared" si="5"/>
        <v>#DIV/0!</v>
      </c>
    </row>
    <row r="46" spans="1:25" ht="30" hidden="1" customHeight="1" thickBot="1" x14ac:dyDescent="0.35">
      <c r="A46" s="432"/>
      <c r="B46" s="70" t="s">
        <v>117</v>
      </c>
      <c r="C46" s="434"/>
      <c r="D46" s="114"/>
      <c r="E46" s="114"/>
      <c r="F46" s="221">
        <v>1</v>
      </c>
      <c r="G46" s="237"/>
      <c r="H46" s="218"/>
      <c r="I46" s="238"/>
      <c r="J46" s="473"/>
      <c r="K46" s="473"/>
      <c r="L46" s="156"/>
      <c r="M46" s="156"/>
      <c r="N46" s="474"/>
      <c r="O46" s="444"/>
      <c r="R46" s="119" t="e">
        <f t="shared" si="1"/>
        <v>#DIV/0!</v>
      </c>
      <c r="S46" s="128">
        <f t="shared" si="2"/>
        <v>0</v>
      </c>
      <c r="T46" s="135" t="e">
        <f t="shared" si="3"/>
        <v>#DIV/0!</v>
      </c>
      <c r="U46" s="153" t="e">
        <f t="shared" si="6"/>
        <v>#DIV/0!</v>
      </c>
      <c r="V46" s="184" t="e">
        <f t="shared" si="4"/>
        <v>#DIV/0!</v>
      </c>
      <c r="W46" s="185" t="e">
        <f t="shared" si="5"/>
        <v>#DIV/0!</v>
      </c>
    </row>
    <row r="47" spans="1:25" ht="61.5" hidden="1" customHeight="1" thickBot="1" x14ac:dyDescent="0.35">
      <c r="A47" s="71" t="s">
        <v>118</v>
      </c>
      <c r="B47" s="70" t="s">
        <v>119</v>
      </c>
      <c r="C47" s="70"/>
      <c r="D47" s="100"/>
      <c r="E47" s="100"/>
      <c r="F47" s="221">
        <v>1</v>
      </c>
      <c r="G47" s="215"/>
      <c r="H47" s="216"/>
      <c r="I47" s="216"/>
      <c r="J47" s="147"/>
      <c r="K47" s="142"/>
      <c r="L47" s="158"/>
      <c r="M47" s="158"/>
      <c r="N47" s="66" t="e">
        <f>K47*100/J47</f>
        <v>#DIV/0!</v>
      </c>
      <c r="O47" s="72"/>
      <c r="R47" s="119" t="e">
        <f t="shared" si="1"/>
        <v>#DIV/0!</v>
      </c>
      <c r="S47" s="128">
        <f t="shared" si="2"/>
        <v>0</v>
      </c>
      <c r="T47" s="135" t="e">
        <f t="shared" si="3"/>
        <v>#DIV/0!</v>
      </c>
      <c r="U47" s="153" t="e">
        <f t="shared" si="6"/>
        <v>#DIV/0!</v>
      </c>
      <c r="V47" s="184" t="e">
        <f t="shared" si="4"/>
        <v>#DIV/0!</v>
      </c>
      <c r="W47" s="185" t="e">
        <f t="shared" si="5"/>
        <v>#DIV/0!</v>
      </c>
    </row>
    <row r="48" spans="1:25" ht="43.5" hidden="1" customHeight="1" thickBot="1" x14ac:dyDescent="0.35">
      <c r="A48" s="71" t="s">
        <v>120</v>
      </c>
      <c r="B48" s="72" t="s">
        <v>121</v>
      </c>
      <c r="C48" s="70"/>
      <c r="D48" s="100"/>
      <c r="E48" s="100"/>
      <c r="F48" s="221">
        <v>1</v>
      </c>
      <c r="G48" s="215"/>
      <c r="H48" s="218"/>
      <c r="I48" s="216"/>
      <c r="J48" s="147"/>
      <c r="K48" s="142"/>
      <c r="L48" s="158"/>
      <c r="M48" s="158"/>
      <c r="N48" s="66" t="e">
        <f>K48*100/J48</f>
        <v>#DIV/0!</v>
      </c>
      <c r="O48" s="72"/>
      <c r="R48" s="119" t="e">
        <f t="shared" si="1"/>
        <v>#DIV/0!</v>
      </c>
      <c r="S48" s="128">
        <f t="shared" si="2"/>
        <v>0</v>
      </c>
      <c r="T48" s="135" t="e">
        <f t="shared" si="3"/>
        <v>#DIV/0!</v>
      </c>
      <c r="U48" s="153" t="e">
        <f t="shared" si="6"/>
        <v>#DIV/0!</v>
      </c>
      <c r="V48" s="184" t="e">
        <f t="shared" si="4"/>
        <v>#DIV/0!</v>
      </c>
      <c r="W48" s="185" t="e">
        <f t="shared" si="5"/>
        <v>#DIV/0!</v>
      </c>
    </row>
    <row r="49" spans="1:23" ht="49.5" hidden="1" customHeight="1" thickBot="1" x14ac:dyDescent="0.35">
      <c r="A49" s="71" t="s">
        <v>122</v>
      </c>
      <c r="B49" s="72" t="s">
        <v>123</v>
      </c>
      <c r="C49" s="70"/>
      <c r="D49" s="100"/>
      <c r="E49" s="100"/>
      <c r="F49" s="221">
        <v>1</v>
      </c>
      <c r="G49" s="215"/>
      <c r="H49" s="216"/>
      <c r="I49" s="216"/>
      <c r="J49" s="147"/>
      <c r="K49" s="142"/>
      <c r="L49" s="158"/>
      <c r="M49" s="158"/>
      <c r="N49" s="66"/>
      <c r="O49" s="72"/>
      <c r="R49" s="119" t="e">
        <f t="shared" si="1"/>
        <v>#DIV/0!</v>
      </c>
      <c r="S49" s="128">
        <f t="shared" si="2"/>
        <v>0</v>
      </c>
      <c r="T49" s="135" t="e">
        <f t="shared" si="3"/>
        <v>#DIV/0!</v>
      </c>
      <c r="U49" s="153" t="e">
        <f t="shared" si="6"/>
        <v>#DIV/0!</v>
      </c>
      <c r="V49" s="184" t="e">
        <f t="shared" si="4"/>
        <v>#DIV/0!</v>
      </c>
      <c r="W49" s="185" t="e">
        <f t="shared" si="5"/>
        <v>#DIV/0!</v>
      </c>
    </row>
    <row r="50" spans="1:23" ht="42" hidden="1" customHeight="1" thickBot="1" x14ac:dyDescent="0.35">
      <c r="A50" s="71" t="s">
        <v>124</v>
      </c>
      <c r="B50" s="72" t="s">
        <v>125</v>
      </c>
      <c r="C50" s="70"/>
      <c r="D50" s="100"/>
      <c r="E50" s="100"/>
      <c r="F50" s="221">
        <v>1</v>
      </c>
      <c r="G50" s="215"/>
      <c r="H50" s="218"/>
      <c r="I50" s="216"/>
      <c r="J50" s="147"/>
      <c r="K50" s="142"/>
      <c r="L50" s="158"/>
      <c r="M50" s="158"/>
      <c r="N50" s="66" t="e">
        <f>K50*100/J50</f>
        <v>#DIV/0!</v>
      </c>
      <c r="O50" s="72"/>
      <c r="R50" s="119" t="e">
        <f t="shared" si="1"/>
        <v>#DIV/0!</v>
      </c>
      <c r="S50" s="128">
        <f t="shared" si="2"/>
        <v>0</v>
      </c>
      <c r="T50" s="135" t="e">
        <f t="shared" si="3"/>
        <v>#DIV/0!</v>
      </c>
      <c r="U50" s="153" t="e">
        <f t="shared" si="6"/>
        <v>#DIV/0!</v>
      </c>
      <c r="V50" s="184" t="e">
        <f t="shared" si="4"/>
        <v>#DIV/0!</v>
      </c>
      <c r="W50" s="185" t="e">
        <f t="shared" si="5"/>
        <v>#DIV/0!</v>
      </c>
    </row>
    <row r="51" spans="1:23" ht="37.5" hidden="1" customHeight="1" thickBot="1" x14ac:dyDescent="0.35">
      <c r="A51" s="71" t="s">
        <v>126</v>
      </c>
      <c r="B51" s="72" t="s">
        <v>127</v>
      </c>
      <c r="C51" s="70"/>
      <c r="D51" s="100"/>
      <c r="E51" s="100"/>
      <c r="F51" s="221">
        <v>1</v>
      </c>
      <c r="G51" s="215"/>
      <c r="H51" s="216"/>
      <c r="I51" s="216"/>
      <c r="J51" s="147"/>
      <c r="K51" s="142"/>
      <c r="L51" s="158"/>
      <c r="M51" s="158"/>
      <c r="N51" s="66" t="e">
        <f>K51*100/J51</f>
        <v>#DIV/0!</v>
      </c>
      <c r="O51" s="72"/>
      <c r="R51" s="119" t="e">
        <f t="shared" si="1"/>
        <v>#DIV/0!</v>
      </c>
      <c r="S51" s="128">
        <f t="shared" si="2"/>
        <v>0</v>
      </c>
      <c r="T51" s="135" t="e">
        <f t="shared" si="3"/>
        <v>#DIV/0!</v>
      </c>
      <c r="U51" s="153" t="e">
        <f t="shared" si="6"/>
        <v>#DIV/0!</v>
      </c>
      <c r="V51" s="184" t="e">
        <f t="shared" si="4"/>
        <v>#DIV/0!</v>
      </c>
      <c r="W51" s="185" t="e">
        <f t="shared" si="5"/>
        <v>#DIV/0!</v>
      </c>
    </row>
    <row r="52" spans="1:23" ht="38.25" hidden="1" thickBot="1" x14ac:dyDescent="0.35">
      <c r="A52" s="73" t="s">
        <v>128</v>
      </c>
      <c r="B52" s="74" t="s">
        <v>129</v>
      </c>
      <c r="C52" s="69"/>
      <c r="D52" s="115"/>
      <c r="E52" s="115"/>
      <c r="F52" s="221">
        <v>1</v>
      </c>
      <c r="G52" s="239"/>
      <c r="H52" s="218"/>
      <c r="I52" s="240"/>
      <c r="J52" s="143"/>
      <c r="K52" s="144"/>
      <c r="L52" s="166"/>
      <c r="M52" s="166"/>
      <c r="N52" s="75" t="e">
        <f>K52*100/J52</f>
        <v>#DIV/0!</v>
      </c>
      <c r="O52" s="74"/>
      <c r="P52" s="76"/>
      <c r="Q52" s="76"/>
      <c r="R52" s="119" t="e">
        <f t="shared" si="1"/>
        <v>#DIV/0!</v>
      </c>
      <c r="S52" s="128">
        <f t="shared" si="2"/>
        <v>0</v>
      </c>
      <c r="T52" s="135" t="e">
        <f t="shared" si="3"/>
        <v>#DIV/0!</v>
      </c>
      <c r="U52" s="153" t="e">
        <f t="shared" si="6"/>
        <v>#DIV/0!</v>
      </c>
      <c r="V52" s="184" t="e">
        <f t="shared" si="4"/>
        <v>#DIV/0!</v>
      </c>
      <c r="W52" s="185" t="e">
        <f t="shared" si="5"/>
        <v>#DIV/0!</v>
      </c>
    </row>
    <row r="53" spans="1:23" ht="54.75" hidden="1" customHeight="1" thickBot="1" x14ac:dyDescent="0.35">
      <c r="A53" s="77" t="s">
        <v>130</v>
      </c>
      <c r="B53" s="78" t="s">
        <v>131</v>
      </c>
      <c r="C53" s="79"/>
      <c r="D53" s="116"/>
      <c r="E53" s="116"/>
      <c r="F53" s="221">
        <v>1</v>
      </c>
      <c r="G53" s="241"/>
      <c r="H53" s="216"/>
      <c r="I53" s="242"/>
      <c r="J53" s="145"/>
      <c r="K53" s="146"/>
      <c r="L53" s="165"/>
      <c r="M53" s="165"/>
      <c r="N53" s="64">
        <v>0</v>
      </c>
      <c r="O53" s="78"/>
      <c r="P53" s="76"/>
      <c r="Q53" s="76"/>
      <c r="R53" s="119" t="e">
        <f t="shared" si="1"/>
        <v>#DIV/0!</v>
      </c>
      <c r="S53" s="128">
        <f t="shared" si="2"/>
        <v>0</v>
      </c>
      <c r="T53" s="135" t="e">
        <f t="shared" si="3"/>
        <v>#DIV/0!</v>
      </c>
      <c r="U53" s="153" t="e">
        <f t="shared" si="6"/>
        <v>#DIV/0!</v>
      </c>
      <c r="V53" s="184" t="e">
        <f t="shared" si="4"/>
        <v>#DIV/0!</v>
      </c>
      <c r="W53" s="185" t="e">
        <f t="shared" si="5"/>
        <v>#DIV/0!</v>
      </c>
    </row>
    <row r="54" spans="1:23" ht="54.75" hidden="1" customHeight="1" thickBot="1" x14ac:dyDescent="0.35">
      <c r="A54" s="80" t="s">
        <v>132</v>
      </c>
      <c r="B54" s="78" t="s">
        <v>133</v>
      </c>
      <c r="C54" s="81"/>
      <c r="D54" s="116"/>
      <c r="E54" s="116"/>
      <c r="F54" s="221">
        <v>1</v>
      </c>
      <c r="G54" s="241"/>
      <c r="H54" s="218"/>
      <c r="I54" s="242"/>
      <c r="J54" s="145"/>
      <c r="K54" s="146"/>
      <c r="L54" s="165"/>
      <c r="M54" s="165"/>
      <c r="N54" s="64"/>
      <c r="O54" s="78"/>
      <c r="P54" s="76"/>
      <c r="Q54" s="76"/>
      <c r="R54" s="119" t="e">
        <f t="shared" si="1"/>
        <v>#DIV/0!</v>
      </c>
      <c r="S54" s="128">
        <f t="shared" si="2"/>
        <v>0</v>
      </c>
      <c r="T54" s="135" t="e">
        <f t="shared" si="3"/>
        <v>#DIV/0!</v>
      </c>
      <c r="U54" s="153" t="e">
        <f t="shared" si="6"/>
        <v>#DIV/0!</v>
      </c>
      <c r="V54" s="184" t="e">
        <f t="shared" si="4"/>
        <v>#DIV/0!</v>
      </c>
      <c r="W54" s="185" t="e">
        <f t="shared" si="5"/>
        <v>#DIV/0!</v>
      </c>
    </row>
    <row r="55" spans="1:23" ht="15.75" hidden="1" customHeight="1" x14ac:dyDescent="0.3">
      <c r="A55" s="431" t="s">
        <v>134</v>
      </c>
      <c r="B55" s="69" t="s">
        <v>99</v>
      </c>
      <c r="C55" s="433"/>
      <c r="D55" s="117"/>
      <c r="E55" s="117"/>
      <c r="F55" s="221">
        <v>1</v>
      </c>
      <c r="G55" s="243"/>
      <c r="H55" s="216"/>
      <c r="I55" s="244"/>
      <c r="J55" s="470"/>
      <c r="K55" s="470"/>
      <c r="L55" s="163"/>
      <c r="M55" s="163"/>
      <c r="N55" s="471" t="e">
        <f>K55*100/J55</f>
        <v>#DIV/0!</v>
      </c>
      <c r="O55" s="472"/>
      <c r="R55" s="119" t="e">
        <f t="shared" si="1"/>
        <v>#DIV/0!</v>
      </c>
      <c r="S55" s="128">
        <f t="shared" si="2"/>
        <v>0</v>
      </c>
      <c r="T55" s="135" t="e">
        <f t="shared" si="3"/>
        <v>#DIV/0!</v>
      </c>
      <c r="U55" s="153" t="e">
        <f t="shared" si="6"/>
        <v>#DIV/0!</v>
      </c>
      <c r="V55" s="184" t="e">
        <f t="shared" si="4"/>
        <v>#DIV/0!</v>
      </c>
      <c r="W55" s="185" t="e">
        <f t="shared" si="5"/>
        <v>#DIV/0!</v>
      </c>
    </row>
    <row r="56" spans="1:23" ht="27.75" hidden="1" customHeight="1" thickBot="1" x14ac:dyDescent="0.35">
      <c r="A56" s="432"/>
      <c r="B56" s="70" t="s">
        <v>135</v>
      </c>
      <c r="C56" s="434"/>
      <c r="D56" s="114"/>
      <c r="E56" s="114"/>
      <c r="F56" s="221">
        <v>1</v>
      </c>
      <c r="G56" s="237"/>
      <c r="H56" s="218"/>
      <c r="I56" s="238"/>
      <c r="J56" s="469"/>
      <c r="K56" s="469"/>
      <c r="L56" s="160"/>
      <c r="M56" s="160"/>
      <c r="N56" s="457"/>
      <c r="O56" s="444"/>
      <c r="R56" s="119" t="e">
        <f t="shared" si="1"/>
        <v>#DIV/0!</v>
      </c>
      <c r="S56" s="128">
        <f t="shared" si="2"/>
        <v>0</v>
      </c>
      <c r="T56" s="135" t="e">
        <f t="shared" si="3"/>
        <v>#DIV/0!</v>
      </c>
      <c r="U56" s="153" t="e">
        <f t="shared" si="6"/>
        <v>#DIV/0!</v>
      </c>
      <c r="V56" s="184" t="e">
        <f t="shared" si="4"/>
        <v>#DIV/0!</v>
      </c>
      <c r="W56" s="185" t="e">
        <f t="shared" si="5"/>
        <v>#DIV/0!</v>
      </c>
    </row>
    <row r="57" spans="1:23" ht="49.5" hidden="1" customHeight="1" thickBot="1" x14ac:dyDescent="0.35">
      <c r="A57" s="71" t="s">
        <v>136</v>
      </c>
      <c r="B57" s="72" t="s">
        <v>137</v>
      </c>
      <c r="C57" s="70"/>
      <c r="D57" s="100"/>
      <c r="E57" s="100"/>
      <c r="F57" s="221">
        <v>1</v>
      </c>
      <c r="G57" s="215"/>
      <c r="H57" s="216"/>
      <c r="I57" s="216"/>
      <c r="J57" s="147"/>
      <c r="K57" s="142"/>
      <c r="L57" s="158"/>
      <c r="M57" s="158"/>
      <c r="N57" s="66" t="e">
        <f>K57*100/J57</f>
        <v>#DIV/0!</v>
      </c>
      <c r="O57" s="72"/>
      <c r="R57" s="119" t="e">
        <f t="shared" si="1"/>
        <v>#DIV/0!</v>
      </c>
      <c r="S57" s="128">
        <f t="shared" si="2"/>
        <v>0</v>
      </c>
      <c r="T57" s="135" t="e">
        <f t="shared" si="3"/>
        <v>#DIV/0!</v>
      </c>
      <c r="U57" s="153" t="e">
        <f t="shared" si="6"/>
        <v>#DIV/0!</v>
      </c>
      <c r="V57" s="184" t="e">
        <f t="shared" si="4"/>
        <v>#DIV/0!</v>
      </c>
      <c r="W57" s="185" t="e">
        <f t="shared" si="5"/>
        <v>#DIV/0!</v>
      </c>
    </row>
    <row r="58" spans="1:23" ht="39.75" hidden="1" customHeight="1" thickBot="1" x14ac:dyDescent="0.35">
      <c r="A58" s="71" t="s">
        <v>138</v>
      </c>
      <c r="B58" s="72" t="s">
        <v>139</v>
      </c>
      <c r="C58" s="70"/>
      <c r="D58" s="100"/>
      <c r="E58" s="100"/>
      <c r="F58" s="221">
        <v>1</v>
      </c>
      <c r="G58" s="215"/>
      <c r="H58" s="218"/>
      <c r="I58" s="216"/>
      <c r="J58" s="142"/>
      <c r="K58" s="142"/>
      <c r="L58" s="158"/>
      <c r="M58" s="158"/>
      <c r="N58" s="66"/>
      <c r="O58" s="72"/>
      <c r="R58" s="119" t="e">
        <f t="shared" si="1"/>
        <v>#DIV/0!</v>
      </c>
      <c r="S58" s="128">
        <f t="shared" si="2"/>
        <v>0</v>
      </c>
      <c r="T58" s="135" t="e">
        <f t="shared" si="3"/>
        <v>#DIV/0!</v>
      </c>
      <c r="U58" s="153" t="e">
        <f t="shared" si="6"/>
        <v>#DIV/0!</v>
      </c>
      <c r="V58" s="184" t="e">
        <f t="shared" si="4"/>
        <v>#DIV/0!</v>
      </c>
      <c r="W58" s="185" t="e">
        <f t="shared" si="5"/>
        <v>#DIV/0!</v>
      </c>
    </row>
    <row r="59" spans="1:23" ht="57" hidden="1" thickBot="1" x14ac:dyDescent="0.35">
      <c r="A59" s="77" t="s">
        <v>140</v>
      </c>
      <c r="B59" s="78" t="s">
        <v>141</v>
      </c>
      <c r="C59" s="79"/>
      <c r="D59" s="100"/>
      <c r="E59" s="100"/>
      <c r="F59" s="221">
        <v>1</v>
      </c>
      <c r="G59" s="215"/>
      <c r="H59" s="216"/>
      <c r="I59" s="216"/>
      <c r="J59" s="142"/>
      <c r="K59" s="142"/>
      <c r="L59" s="158"/>
      <c r="M59" s="158"/>
      <c r="N59" s="66" t="e">
        <f>K59*100/J59</f>
        <v>#DIV/0!</v>
      </c>
      <c r="O59" s="72"/>
      <c r="R59" s="119" t="e">
        <f t="shared" si="1"/>
        <v>#DIV/0!</v>
      </c>
      <c r="S59" s="128">
        <f t="shared" si="2"/>
        <v>0</v>
      </c>
      <c r="T59" s="135" t="e">
        <f t="shared" si="3"/>
        <v>#DIV/0!</v>
      </c>
      <c r="U59" s="153" t="e">
        <f t="shared" si="6"/>
        <v>#DIV/0!</v>
      </c>
      <c r="V59" s="184" t="e">
        <f t="shared" si="4"/>
        <v>#DIV/0!</v>
      </c>
      <c r="W59" s="185" t="e">
        <f t="shared" si="5"/>
        <v>#DIV/0!</v>
      </c>
    </row>
    <row r="60" spans="1:23" ht="19.5" hidden="1" thickBot="1" x14ac:dyDescent="0.35">
      <c r="A60" s="77" t="s">
        <v>142</v>
      </c>
      <c r="B60" s="78" t="s">
        <v>143</v>
      </c>
      <c r="C60" s="79"/>
      <c r="D60" s="100"/>
      <c r="E60" s="100"/>
      <c r="F60" s="221">
        <v>1</v>
      </c>
      <c r="G60" s="215"/>
      <c r="H60" s="218"/>
      <c r="I60" s="216"/>
      <c r="J60" s="142"/>
      <c r="K60" s="142"/>
      <c r="L60" s="158"/>
      <c r="M60" s="158"/>
      <c r="N60" s="66">
        <v>0</v>
      </c>
      <c r="O60" s="72"/>
      <c r="R60" s="119" t="e">
        <f t="shared" si="1"/>
        <v>#DIV/0!</v>
      </c>
      <c r="S60" s="128">
        <f t="shared" si="2"/>
        <v>0</v>
      </c>
      <c r="T60" s="135" t="e">
        <f t="shared" si="3"/>
        <v>#DIV/0!</v>
      </c>
      <c r="U60" s="153" t="e">
        <f t="shared" si="6"/>
        <v>#DIV/0!</v>
      </c>
      <c r="V60" s="184" t="e">
        <f t="shared" si="4"/>
        <v>#DIV/0!</v>
      </c>
      <c r="W60" s="185" t="e">
        <f t="shared" si="5"/>
        <v>#DIV/0!</v>
      </c>
    </row>
    <row r="61" spans="1:23" ht="19.5" hidden="1" thickBot="1" x14ac:dyDescent="0.35">
      <c r="A61" s="422" t="s">
        <v>144</v>
      </c>
      <c r="B61" s="423"/>
      <c r="C61" s="424"/>
      <c r="D61" s="118"/>
      <c r="E61" s="118"/>
      <c r="F61" s="221">
        <v>1</v>
      </c>
      <c r="G61" s="245"/>
      <c r="H61" s="216"/>
      <c r="I61" s="246"/>
      <c r="J61" s="142"/>
      <c r="K61" s="142"/>
      <c r="L61" s="158"/>
      <c r="M61" s="158"/>
      <c r="N61" s="51">
        <f>N41</f>
        <v>0</v>
      </c>
      <c r="O61" s="72"/>
      <c r="R61" s="119" t="e">
        <f t="shared" si="1"/>
        <v>#DIV/0!</v>
      </c>
      <c r="S61" s="128">
        <f t="shared" si="2"/>
        <v>0</v>
      </c>
      <c r="T61" s="135" t="e">
        <f t="shared" si="3"/>
        <v>#DIV/0!</v>
      </c>
      <c r="U61" s="153" t="e">
        <f t="shared" si="6"/>
        <v>#DIV/0!</v>
      </c>
      <c r="V61" s="184" t="e">
        <f t="shared" si="4"/>
        <v>#DIV/0!</v>
      </c>
      <c r="W61" s="185" t="e">
        <f t="shared" si="5"/>
        <v>#DIV/0!</v>
      </c>
    </row>
    <row r="62" spans="1:23" ht="19.5" hidden="1" customHeight="1" thickBot="1" x14ac:dyDescent="0.35">
      <c r="A62" s="416" t="s">
        <v>82</v>
      </c>
      <c r="B62" s="417"/>
      <c r="C62" s="418"/>
      <c r="D62" s="100"/>
      <c r="E62" s="100"/>
      <c r="F62" s="221">
        <v>1</v>
      </c>
      <c r="G62" s="215"/>
      <c r="H62" s="218"/>
      <c r="I62" s="216"/>
      <c r="J62" s="142"/>
      <c r="K62" s="142"/>
      <c r="L62" s="158"/>
      <c r="M62" s="158"/>
      <c r="N62" s="51"/>
      <c r="O62" s="72"/>
      <c r="R62" s="119" t="e">
        <f t="shared" si="1"/>
        <v>#DIV/0!</v>
      </c>
      <c r="S62" s="128">
        <f t="shared" si="2"/>
        <v>0</v>
      </c>
      <c r="T62" s="135" t="e">
        <f t="shared" si="3"/>
        <v>#DIV/0!</v>
      </c>
      <c r="U62" s="153" t="e">
        <f t="shared" si="6"/>
        <v>#DIV/0!</v>
      </c>
      <c r="V62" s="184" t="e">
        <f t="shared" si="4"/>
        <v>#DIV/0!</v>
      </c>
      <c r="W62" s="185" t="e">
        <f t="shared" si="5"/>
        <v>#DIV/0!</v>
      </c>
    </row>
    <row r="63" spans="1:23" ht="19.5" hidden="1" customHeight="1" thickBot="1" x14ac:dyDescent="0.35">
      <c r="A63" s="416" t="s">
        <v>84</v>
      </c>
      <c r="B63" s="417"/>
      <c r="C63" s="418"/>
      <c r="D63" s="100"/>
      <c r="E63" s="100"/>
      <c r="F63" s="221">
        <v>1</v>
      </c>
      <c r="G63" s="215"/>
      <c r="H63" s="216"/>
      <c r="I63" s="216"/>
      <c r="J63" s="142"/>
      <c r="K63" s="142"/>
      <c r="L63" s="158"/>
      <c r="M63" s="158"/>
      <c r="N63" s="51"/>
      <c r="O63" s="72"/>
      <c r="R63" s="119" t="e">
        <f t="shared" si="1"/>
        <v>#DIV/0!</v>
      </c>
      <c r="S63" s="128">
        <f t="shared" si="2"/>
        <v>0</v>
      </c>
      <c r="T63" s="135" t="e">
        <f t="shared" si="3"/>
        <v>#DIV/0!</v>
      </c>
      <c r="U63" s="153" t="e">
        <f t="shared" si="6"/>
        <v>#DIV/0!</v>
      </c>
      <c r="V63" s="184" t="e">
        <f t="shared" si="4"/>
        <v>#DIV/0!</v>
      </c>
      <c r="W63" s="185" t="e">
        <f t="shared" si="5"/>
        <v>#DIV/0!</v>
      </c>
    </row>
    <row r="64" spans="1:23" ht="19.5" hidden="1" customHeight="1" thickBot="1" x14ac:dyDescent="0.35">
      <c r="A64" s="416" t="s">
        <v>85</v>
      </c>
      <c r="B64" s="417"/>
      <c r="C64" s="418"/>
      <c r="D64" s="100"/>
      <c r="E64" s="100"/>
      <c r="F64" s="221">
        <v>1</v>
      </c>
      <c r="G64" s="215"/>
      <c r="H64" s="218"/>
      <c r="I64" s="216"/>
      <c r="J64" s="142"/>
      <c r="K64" s="142"/>
      <c r="L64" s="158"/>
      <c r="M64" s="158"/>
      <c r="N64" s="51">
        <f>N61</f>
        <v>0</v>
      </c>
      <c r="O64" s="72"/>
      <c r="R64" s="119" t="e">
        <f t="shared" si="1"/>
        <v>#DIV/0!</v>
      </c>
      <c r="S64" s="128">
        <f t="shared" si="2"/>
        <v>0</v>
      </c>
      <c r="T64" s="135" t="e">
        <f t="shared" si="3"/>
        <v>#DIV/0!</v>
      </c>
      <c r="U64" s="153" t="e">
        <f t="shared" si="6"/>
        <v>#DIV/0!</v>
      </c>
      <c r="V64" s="184" t="e">
        <f t="shared" si="4"/>
        <v>#DIV/0!</v>
      </c>
      <c r="W64" s="185" t="e">
        <f t="shared" si="5"/>
        <v>#DIV/0!</v>
      </c>
    </row>
    <row r="65" spans="1:25" ht="19.5" hidden="1" customHeight="1" thickBot="1" x14ac:dyDescent="0.35">
      <c r="A65" s="416" t="s">
        <v>86</v>
      </c>
      <c r="B65" s="417"/>
      <c r="C65" s="418"/>
      <c r="D65" s="100"/>
      <c r="E65" s="100"/>
      <c r="F65" s="221">
        <v>1</v>
      </c>
      <c r="G65" s="215"/>
      <c r="H65" s="216"/>
      <c r="I65" s="216"/>
      <c r="J65" s="142"/>
      <c r="K65" s="142"/>
      <c r="L65" s="158"/>
      <c r="M65" s="158"/>
      <c r="N65" s="51"/>
      <c r="O65" s="72"/>
      <c r="R65" s="119" t="e">
        <f t="shared" si="1"/>
        <v>#DIV/0!</v>
      </c>
      <c r="S65" s="128">
        <f t="shared" si="2"/>
        <v>0</v>
      </c>
      <c r="T65" s="135" t="e">
        <f t="shared" si="3"/>
        <v>#DIV/0!</v>
      </c>
      <c r="U65" s="153" t="e">
        <f t="shared" si="6"/>
        <v>#DIV/0!</v>
      </c>
      <c r="V65" s="184" t="e">
        <f t="shared" si="4"/>
        <v>#DIV/0!</v>
      </c>
      <c r="W65" s="185" t="e">
        <f t="shared" si="5"/>
        <v>#DIV/0!</v>
      </c>
    </row>
    <row r="66" spans="1:25" ht="18.75" customHeight="1" thickBot="1" x14ac:dyDescent="0.35">
      <c r="A66" s="445">
        <v>4</v>
      </c>
      <c r="B66" s="52" t="s">
        <v>145</v>
      </c>
      <c r="C66" s="447" t="s">
        <v>75</v>
      </c>
      <c r="D66" s="113"/>
      <c r="E66" s="113"/>
      <c r="F66" s="221"/>
      <c r="G66" s="235"/>
      <c r="H66" s="218"/>
      <c r="I66" s="236"/>
      <c r="J66" s="468">
        <v>1</v>
      </c>
      <c r="K66" s="468"/>
      <c r="L66" s="159"/>
      <c r="M66" s="159"/>
      <c r="N66" s="427">
        <f>ROUND(K66*100/J66,1)</f>
        <v>0</v>
      </c>
      <c r="O66" s="429"/>
      <c r="R66" s="119"/>
      <c r="S66" s="128"/>
      <c r="T66" s="135"/>
      <c r="U66" s="153"/>
      <c r="V66" s="184"/>
      <c r="W66" s="185">
        <f t="shared" si="5"/>
        <v>0</v>
      </c>
    </row>
    <row r="67" spans="1:25" ht="50.25" customHeight="1" thickBot="1" x14ac:dyDescent="0.35">
      <c r="A67" s="446"/>
      <c r="B67" s="68" t="s">
        <v>146</v>
      </c>
      <c r="C67" s="448"/>
      <c r="D67" s="114">
        <v>6589787.3700000001</v>
      </c>
      <c r="E67" s="114">
        <v>6542956.4299999997</v>
      </c>
      <c r="F67" s="221">
        <v>7263680.5199999996</v>
      </c>
      <c r="G67" s="237">
        <v>7024789.0999999996</v>
      </c>
      <c r="H67" s="216"/>
      <c r="I67" s="238"/>
      <c r="J67" s="469"/>
      <c r="K67" s="469"/>
      <c r="L67" s="160">
        <v>1</v>
      </c>
      <c r="M67" s="160"/>
      <c r="N67" s="428"/>
      <c r="O67" s="430"/>
      <c r="R67" s="119">
        <f t="shared" si="1"/>
        <v>0.99289340651366109</v>
      </c>
      <c r="S67" s="128">
        <f t="shared" si="2"/>
        <v>0.96711151883095214</v>
      </c>
      <c r="T67" s="135" t="e">
        <f t="shared" si="3"/>
        <v>#DIV/0!</v>
      </c>
      <c r="U67" s="153" t="e">
        <f>I67/H67</f>
        <v>#DIV/0!</v>
      </c>
      <c r="V67" s="184" t="e">
        <f t="shared" si="4"/>
        <v>#DIV/0!</v>
      </c>
      <c r="W67" s="185" t="e">
        <f t="shared" si="5"/>
        <v>#DIV/0!</v>
      </c>
      <c r="Y67" s="37">
        <v>4</v>
      </c>
    </row>
    <row r="68" spans="1:25" ht="31.5" hidden="1" customHeight="1" x14ac:dyDescent="0.3">
      <c r="A68" s="431" t="s">
        <v>147</v>
      </c>
      <c r="B68" s="69" t="s">
        <v>92</v>
      </c>
      <c r="C68" s="433"/>
      <c r="D68" s="113"/>
      <c r="E68" s="113"/>
      <c r="F68" s="221">
        <v>1</v>
      </c>
      <c r="G68" s="235"/>
      <c r="H68" s="218"/>
      <c r="I68" s="236"/>
      <c r="J68" s="468"/>
      <c r="K68" s="468"/>
      <c r="L68" s="159"/>
      <c r="M68" s="167"/>
      <c r="N68" s="456" t="e">
        <f>K68*100/J68</f>
        <v>#DIV/0!</v>
      </c>
      <c r="O68" s="443"/>
      <c r="R68" s="119" t="e">
        <f t="shared" si="1"/>
        <v>#DIV/0!</v>
      </c>
      <c r="S68" s="128">
        <f t="shared" si="2"/>
        <v>0</v>
      </c>
      <c r="T68" s="135" t="e">
        <f t="shared" si="3"/>
        <v>#DIV/0!</v>
      </c>
      <c r="U68" s="153" t="e">
        <f t="shared" si="6"/>
        <v>#DIV/0!</v>
      </c>
      <c r="V68" s="184" t="e">
        <f t="shared" si="4"/>
        <v>#DIV/0!</v>
      </c>
      <c r="W68" s="185" t="e">
        <f t="shared" si="5"/>
        <v>#DIV/0!</v>
      </c>
    </row>
    <row r="69" spans="1:25" ht="45" hidden="1" customHeight="1" thickBot="1" x14ac:dyDescent="0.35">
      <c r="A69" s="432"/>
      <c r="B69" s="70" t="s">
        <v>148</v>
      </c>
      <c r="C69" s="434"/>
      <c r="D69" s="114"/>
      <c r="E69" s="114"/>
      <c r="F69" s="221">
        <v>1</v>
      </c>
      <c r="G69" s="237"/>
      <c r="H69" s="216"/>
      <c r="I69" s="238"/>
      <c r="J69" s="469"/>
      <c r="K69" s="469"/>
      <c r="L69" s="160"/>
      <c r="M69" s="168"/>
      <c r="N69" s="457"/>
      <c r="O69" s="444"/>
      <c r="R69" s="119" t="e">
        <f t="shared" si="1"/>
        <v>#DIV/0!</v>
      </c>
      <c r="S69" s="128">
        <f t="shared" si="2"/>
        <v>0</v>
      </c>
      <c r="T69" s="135" t="e">
        <f t="shared" si="3"/>
        <v>#DIV/0!</v>
      </c>
      <c r="U69" s="153" t="e">
        <f t="shared" si="6"/>
        <v>#DIV/0!</v>
      </c>
      <c r="V69" s="184" t="e">
        <f t="shared" si="4"/>
        <v>#DIV/0!</v>
      </c>
      <c r="W69" s="185" t="e">
        <f t="shared" si="5"/>
        <v>#DIV/0!</v>
      </c>
    </row>
    <row r="70" spans="1:25" ht="24" hidden="1" customHeight="1" x14ac:dyDescent="0.3">
      <c r="A70" s="431" t="s">
        <v>149</v>
      </c>
      <c r="B70" s="69" t="s">
        <v>96</v>
      </c>
      <c r="C70" s="433"/>
      <c r="D70" s="113"/>
      <c r="E70" s="113"/>
      <c r="F70" s="221">
        <v>1</v>
      </c>
      <c r="G70" s="235"/>
      <c r="H70" s="218"/>
      <c r="I70" s="236"/>
      <c r="J70" s="468"/>
      <c r="K70" s="468"/>
      <c r="L70" s="159"/>
      <c r="M70" s="167"/>
      <c r="N70" s="456" t="e">
        <f>K70*100/J70</f>
        <v>#DIV/0!</v>
      </c>
      <c r="O70" s="443"/>
      <c r="R70" s="119" t="e">
        <f t="shared" si="1"/>
        <v>#DIV/0!</v>
      </c>
      <c r="S70" s="128">
        <f t="shared" si="2"/>
        <v>0</v>
      </c>
      <c r="T70" s="135" t="e">
        <f t="shared" si="3"/>
        <v>#DIV/0!</v>
      </c>
      <c r="U70" s="153" t="e">
        <f t="shared" si="6"/>
        <v>#DIV/0!</v>
      </c>
      <c r="V70" s="184" t="e">
        <f t="shared" si="4"/>
        <v>#DIV/0!</v>
      </c>
      <c r="W70" s="185" t="e">
        <f t="shared" si="5"/>
        <v>#DIV/0!</v>
      </c>
    </row>
    <row r="71" spans="1:25" ht="49.5" hidden="1" customHeight="1" thickBot="1" x14ac:dyDescent="0.35">
      <c r="A71" s="432"/>
      <c r="B71" s="70" t="s">
        <v>150</v>
      </c>
      <c r="C71" s="434"/>
      <c r="D71" s="114"/>
      <c r="E71" s="114"/>
      <c r="F71" s="221">
        <v>1</v>
      </c>
      <c r="G71" s="237"/>
      <c r="H71" s="216"/>
      <c r="I71" s="238"/>
      <c r="J71" s="469"/>
      <c r="K71" s="469"/>
      <c r="L71" s="160"/>
      <c r="M71" s="168"/>
      <c r="N71" s="457"/>
      <c r="O71" s="444"/>
      <c r="R71" s="119" t="e">
        <f t="shared" si="1"/>
        <v>#DIV/0!</v>
      </c>
      <c r="S71" s="128">
        <f t="shared" si="2"/>
        <v>0</v>
      </c>
      <c r="T71" s="135" t="e">
        <f t="shared" si="3"/>
        <v>#DIV/0!</v>
      </c>
      <c r="U71" s="153" t="e">
        <f t="shared" si="6"/>
        <v>#DIV/0!</v>
      </c>
      <c r="V71" s="184" t="e">
        <f t="shared" si="4"/>
        <v>#DIV/0!</v>
      </c>
      <c r="W71" s="185" t="e">
        <f t="shared" si="5"/>
        <v>#DIV/0!</v>
      </c>
    </row>
    <row r="72" spans="1:25" ht="30.75" hidden="1" customHeight="1" x14ac:dyDescent="0.3">
      <c r="A72" s="431" t="s">
        <v>151</v>
      </c>
      <c r="B72" s="69" t="s">
        <v>99</v>
      </c>
      <c r="C72" s="433"/>
      <c r="D72" s="113"/>
      <c r="E72" s="113"/>
      <c r="F72" s="221">
        <v>1</v>
      </c>
      <c r="G72" s="235"/>
      <c r="H72" s="218"/>
      <c r="I72" s="236"/>
      <c r="J72" s="468"/>
      <c r="K72" s="468"/>
      <c r="L72" s="159"/>
      <c r="M72" s="167"/>
      <c r="N72" s="456" t="e">
        <f>K72*100/J72</f>
        <v>#DIV/0!</v>
      </c>
      <c r="O72" s="443"/>
      <c r="R72" s="119" t="e">
        <f t="shared" si="1"/>
        <v>#DIV/0!</v>
      </c>
      <c r="S72" s="128">
        <f t="shared" si="2"/>
        <v>0</v>
      </c>
      <c r="T72" s="135" t="e">
        <f t="shared" si="3"/>
        <v>#DIV/0!</v>
      </c>
      <c r="U72" s="153" t="e">
        <f t="shared" si="6"/>
        <v>#DIV/0!</v>
      </c>
      <c r="V72" s="184" t="e">
        <f t="shared" si="4"/>
        <v>#DIV/0!</v>
      </c>
      <c r="W72" s="185" t="e">
        <f t="shared" si="5"/>
        <v>#DIV/0!</v>
      </c>
    </row>
    <row r="73" spans="1:25" ht="40.5" hidden="1" customHeight="1" thickBot="1" x14ac:dyDescent="0.35">
      <c r="A73" s="432"/>
      <c r="B73" s="70" t="s">
        <v>152</v>
      </c>
      <c r="C73" s="434"/>
      <c r="D73" s="114"/>
      <c r="E73" s="114"/>
      <c r="F73" s="221">
        <v>1</v>
      </c>
      <c r="G73" s="237"/>
      <c r="H73" s="216"/>
      <c r="I73" s="238"/>
      <c r="J73" s="469"/>
      <c r="K73" s="469"/>
      <c r="L73" s="160"/>
      <c r="M73" s="168"/>
      <c r="N73" s="457"/>
      <c r="O73" s="444"/>
      <c r="R73" s="119" t="e">
        <f t="shared" si="1"/>
        <v>#DIV/0!</v>
      </c>
      <c r="S73" s="128">
        <f t="shared" si="2"/>
        <v>0</v>
      </c>
      <c r="T73" s="135" t="e">
        <f t="shared" si="3"/>
        <v>#DIV/0!</v>
      </c>
      <c r="U73" s="153" t="e">
        <f t="shared" si="6"/>
        <v>#DIV/0!</v>
      </c>
      <c r="V73" s="184" t="e">
        <f t="shared" si="4"/>
        <v>#DIV/0!</v>
      </c>
      <c r="W73" s="185" t="e">
        <f t="shared" si="5"/>
        <v>#DIV/0!</v>
      </c>
    </row>
    <row r="74" spans="1:25" ht="18.75" hidden="1" customHeight="1" x14ac:dyDescent="0.3">
      <c r="A74" s="431" t="s">
        <v>153</v>
      </c>
      <c r="B74" s="69" t="s">
        <v>102</v>
      </c>
      <c r="C74" s="433"/>
      <c r="D74" s="113"/>
      <c r="E74" s="113"/>
      <c r="F74" s="221">
        <v>1</v>
      </c>
      <c r="G74" s="235"/>
      <c r="H74" s="218"/>
      <c r="I74" s="236"/>
      <c r="J74" s="468"/>
      <c r="K74" s="468"/>
      <c r="L74" s="159"/>
      <c r="M74" s="167"/>
      <c r="N74" s="456" t="e">
        <f>K74*100/J74</f>
        <v>#DIV/0!</v>
      </c>
      <c r="O74" s="443"/>
      <c r="R74" s="119" t="e">
        <f t="shared" ref="R74:R137" si="9">E74/D74</f>
        <v>#DIV/0!</v>
      </c>
      <c r="S74" s="128">
        <f t="shared" ref="S74:S137" si="10">G74/F74</f>
        <v>0</v>
      </c>
      <c r="T74" s="135" t="e">
        <f t="shared" ref="T74:T137" si="11">I74/H74</f>
        <v>#DIV/0!</v>
      </c>
      <c r="U74" s="153" t="e">
        <f t="shared" ref="U74:U137" si="12">H74/G74</f>
        <v>#DIV/0!</v>
      </c>
      <c r="V74" s="184" t="e">
        <f t="shared" ref="V74:V137" si="13">I74/H74</f>
        <v>#DIV/0!</v>
      </c>
      <c r="W74" s="185" t="e">
        <f t="shared" ref="W74:W137" si="14">(R74+S74+T74+U74+V74)/2</f>
        <v>#DIV/0!</v>
      </c>
    </row>
    <row r="75" spans="1:25" ht="45" hidden="1" customHeight="1" thickBot="1" x14ac:dyDescent="0.35">
      <c r="A75" s="432"/>
      <c r="B75" s="70" t="s">
        <v>154</v>
      </c>
      <c r="C75" s="434"/>
      <c r="D75" s="114"/>
      <c r="E75" s="114"/>
      <c r="F75" s="221">
        <v>1</v>
      </c>
      <c r="G75" s="237"/>
      <c r="H75" s="216"/>
      <c r="I75" s="238"/>
      <c r="J75" s="469"/>
      <c r="K75" s="469"/>
      <c r="L75" s="160"/>
      <c r="M75" s="168"/>
      <c r="N75" s="457"/>
      <c r="O75" s="444"/>
      <c r="R75" s="119" t="e">
        <f t="shared" si="9"/>
        <v>#DIV/0!</v>
      </c>
      <c r="S75" s="128">
        <f t="shared" si="10"/>
        <v>0</v>
      </c>
      <c r="T75" s="135" t="e">
        <f t="shared" si="11"/>
        <v>#DIV/0!</v>
      </c>
      <c r="U75" s="153" t="e">
        <f t="shared" si="12"/>
        <v>#DIV/0!</v>
      </c>
      <c r="V75" s="184" t="e">
        <f t="shared" si="13"/>
        <v>#DIV/0!</v>
      </c>
      <c r="W75" s="185" t="e">
        <f t="shared" si="14"/>
        <v>#DIV/0!</v>
      </c>
    </row>
    <row r="76" spans="1:25" ht="31.5" hidden="1" customHeight="1" x14ac:dyDescent="0.3">
      <c r="A76" s="431" t="s">
        <v>155</v>
      </c>
      <c r="B76" s="69" t="s">
        <v>156</v>
      </c>
      <c r="C76" s="433"/>
      <c r="D76" s="113"/>
      <c r="E76" s="113"/>
      <c r="F76" s="221">
        <v>1</v>
      </c>
      <c r="G76" s="235"/>
      <c r="H76" s="218"/>
      <c r="I76" s="236"/>
      <c r="J76" s="468"/>
      <c r="K76" s="468"/>
      <c r="L76" s="159"/>
      <c r="M76" s="167"/>
      <c r="N76" s="456" t="e">
        <f>K76*100/J76</f>
        <v>#DIV/0!</v>
      </c>
      <c r="O76" s="443"/>
      <c r="R76" s="119" t="e">
        <f t="shared" si="9"/>
        <v>#DIV/0!</v>
      </c>
      <c r="S76" s="128">
        <f t="shared" si="10"/>
        <v>0</v>
      </c>
      <c r="T76" s="135" t="e">
        <f t="shared" si="11"/>
        <v>#DIV/0!</v>
      </c>
      <c r="U76" s="153" t="e">
        <f t="shared" si="12"/>
        <v>#DIV/0!</v>
      </c>
      <c r="V76" s="184" t="e">
        <f t="shared" si="13"/>
        <v>#DIV/0!</v>
      </c>
      <c r="W76" s="185" t="e">
        <f t="shared" si="14"/>
        <v>#DIV/0!</v>
      </c>
    </row>
    <row r="77" spans="1:25" ht="40.5" hidden="1" customHeight="1" thickBot="1" x14ac:dyDescent="0.35">
      <c r="A77" s="432"/>
      <c r="B77" s="70" t="s">
        <v>157</v>
      </c>
      <c r="C77" s="434"/>
      <c r="D77" s="114"/>
      <c r="E77" s="114"/>
      <c r="F77" s="221">
        <v>1</v>
      </c>
      <c r="G77" s="237"/>
      <c r="H77" s="216"/>
      <c r="I77" s="238"/>
      <c r="J77" s="469"/>
      <c r="K77" s="469"/>
      <c r="L77" s="160"/>
      <c r="M77" s="168"/>
      <c r="N77" s="457"/>
      <c r="O77" s="444"/>
      <c r="R77" s="119" t="e">
        <f t="shared" si="9"/>
        <v>#DIV/0!</v>
      </c>
      <c r="S77" s="128">
        <f t="shared" si="10"/>
        <v>0</v>
      </c>
      <c r="T77" s="135" t="e">
        <f t="shared" si="11"/>
        <v>#DIV/0!</v>
      </c>
      <c r="U77" s="153" t="e">
        <f t="shared" si="12"/>
        <v>#DIV/0!</v>
      </c>
      <c r="V77" s="184" t="e">
        <f t="shared" si="13"/>
        <v>#DIV/0!</v>
      </c>
      <c r="W77" s="185" t="e">
        <f t="shared" si="14"/>
        <v>#DIV/0!</v>
      </c>
    </row>
    <row r="78" spans="1:25" ht="24.75" hidden="1" customHeight="1" thickBot="1" x14ac:dyDescent="0.35">
      <c r="A78" s="422" t="s">
        <v>158</v>
      </c>
      <c r="B78" s="423"/>
      <c r="C78" s="424"/>
      <c r="D78" s="118"/>
      <c r="E78" s="118"/>
      <c r="F78" s="221">
        <v>1</v>
      </c>
      <c r="G78" s="245"/>
      <c r="H78" s="218"/>
      <c r="I78" s="246"/>
      <c r="J78" s="147"/>
      <c r="K78" s="147"/>
      <c r="L78" s="157"/>
      <c r="M78" s="157"/>
      <c r="N78" s="43">
        <f t="shared" ref="N78" si="15">N66</f>
        <v>0</v>
      </c>
      <c r="O78" s="72"/>
      <c r="R78" s="119" t="e">
        <f t="shared" si="9"/>
        <v>#DIV/0!</v>
      </c>
      <c r="S78" s="128">
        <f t="shared" si="10"/>
        <v>0</v>
      </c>
      <c r="T78" s="135" t="e">
        <f t="shared" si="11"/>
        <v>#DIV/0!</v>
      </c>
      <c r="U78" s="153" t="e">
        <f t="shared" si="12"/>
        <v>#DIV/0!</v>
      </c>
      <c r="V78" s="184" t="e">
        <f t="shared" si="13"/>
        <v>#DIV/0!</v>
      </c>
      <c r="W78" s="185" t="e">
        <f t="shared" si="14"/>
        <v>#DIV/0!</v>
      </c>
    </row>
    <row r="79" spans="1:25" ht="19.5" hidden="1" customHeight="1" thickBot="1" x14ac:dyDescent="0.35">
      <c r="A79" s="416" t="s">
        <v>82</v>
      </c>
      <c r="B79" s="417"/>
      <c r="C79" s="418"/>
      <c r="D79" s="100"/>
      <c r="E79" s="100"/>
      <c r="F79" s="221">
        <v>1</v>
      </c>
      <c r="G79" s="215"/>
      <c r="H79" s="216"/>
      <c r="I79" s="216"/>
      <c r="J79" s="147"/>
      <c r="K79" s="142"/>
      <c r="L79" s="158"/>
      <c r="M79" s="158"/>
      <c r="N79" s="51"/>
      <c r="O79" s="72"/>
      <c r="R79" s="119" t="e">
        <f t="shared" si="9"/>
        <v>#DIV/0!</v>
      </c>
      <c r="S79" s="128">
        <f t="shared" si="10"/>
        <v>0</v>
      </c>
      <c r="T79" s="135" t="e">
        <f t="shared" si="11"/>
        <v>#DIV/0!</v>
      </c>
      <c r="U79" s="153" t="e">
        <f t="shared" si="12"/>
        <v>#DIV/0!</v>
      </c>
      <c r="V79" s="184" t="e">
        <f t="shared" si="13"/>
        <v>#DIV/0!</v>
      </c>
      <c r="W79" s="185" t="e">
        <f t="shared" si="14"/>
        <v>#DIV/0!</v>
      </c>
    </row>
    <row r="80" spans="1:25" ht="19.5" hidden="1" customHeight="1" thickBot="1" x14ac:dyDescent="0.35">
      <c r="A80" s="416" t="s">
        <v>84</v>
      </c>
      <c r="B80" s="417"/>
      <c r="C80" s="418"/>
      <c r="D80" s="100"/>
      <c r="E80" s="100"/>
      <c r="F80" s="221">
        <v>1</v>
      </c>
      <c r="G80" s="215"/>
      <c r="H80" s="218"/>
      <c r="I80" s="216"/>
      <c r="J80" s="147"/>
      <c r="K80" s="142"/>
      <c r="L80" s="158"/>
      <c r="M80" s="158"/>
      <c r="N80" s="51"/>
      <c r="O80" s="72"/>
      <c r="R80" s="119" t="e">
        <f t="shared" si="9"/>
        <v>#DIV/0!</v>
      </c>
      <c r="S80" s="128">
        <f t="shared" si="10"/>
        <v>0</v>
      </c>
      <c r="T80" s="135" t="e">
        <f t="shared" si="11"/>
        <v>#DIV/0!</v>
      </c>
      <c r="U80" s="153" t="e">
        <f t="shared" si="12"/>
        <v>#DIV/0!</v>
      </c>
      <c r="V80" s="184" t="e">
        <f t="shared" si="13"/>
        <v>#DIV/0!</v>
      </c>
      <c r="W80" s="185" t="e">
        <f t="shared" si="14"/>
        <v>#DIV/0!</v>
      </c>
    </row>
    <row r="81" spans="1:25" ht="19.5" hidden="1" customHeight="1" thickBot="1" x14ac:dyDescent="0.35">
      <c r="A81" s="416" t="s">
        <v>85</v>
      </c>
      <c r="B81" s="417"/>
      <c r="C81" s="418"/>
      <c r="D81" s="100"/>
      <c r="E81" s="100"/>
      <c r="F81" s="221">
        <v>1</v>
      </c>
      <c r="G81" s="215"/>
      <c r="H81" s="216"/>
      <c r="I81" s="216"/>
      <c r="J81" s="147"/>
      <c r="K81" s="147"/>
      <c r="L81" s="157"/>
      <c r="M81" s="157"/>
      <c r="N81" s="43">
        <f t="shared" ref="N81" si="16">N78</f>
        <v>0</v>
      </c>
      <c r="O81" s="72"/>
      <c r="R81" s="119" t="e">
        <f t="shared" si="9"/>
        <v>#DIV/0!</v>
      </c>
      <c r="S81" s="128">
        <f t="shared" si="10"/>
        <v>0</v>
      </c>
      <c r="T81" s="135" t="e">
        <f t="shared" si="11"/>
        <v>#DIV/0!</v>
      </c>
      <c r="U81" s="153" t="e">
        <f t="shared" si="12"/>
        <v>#DIV/0!</v>
      </c>
      <c r="V81" s="184" t="e">
        <f t="shared" si="13"/>
        <v>#DIV/0!</v>
      </c>
      <c r="W81" s="185" t="e">
        <f t="shared" si="14"/>
        <v>#DIV/0!</v>
      </c>
    </row>
    <row r="82" spans="1:25" ht="19.5" hidden="1" customHeight="1" thickBot="1" x14ac:dyDescent="0.35">
      <c r="A82" s="416" t="s">
        <v>86</v>
      </c>
      <c r="B82" s="417"/>
      <c r="C82" s="418"/>
      <c r="D82" s="100"/>
      <c r="E82" s="100"/>
      <c r="F82" s="221">
        <v>1</v>
      </c>
      <c r="G82" s="215"/>
      <c r="H82" s="218"/>
      <c r="I82" s="216"/>
      <c r="J82" s="147"/>
      <c r="K82" s="142"/>
      <c r="L82" s="158"/>
      <c r="M82" s="158"/>
      <c r="N82" s="51"/>
      <c r="O82" s="72"/>
      <c r="R82" s="119" t="e">
        <f t="shared" si="9"/>
        <v>#DIV/0!</v>
      </c>
      <c r="S82" s="128">
        <f t="shared" si="10"/>
        <v>0</v>
      </c>
      <c r="T82" s="135" t="e">
        <f t="shared" si="11"/>
        <v>#DIV/0!</v>
      </c>
      <c r="U82" s="153" t="e">
        <f t="shared" si="12"/>
        <v>#DIV/0!</v>
      </c>
      <c r="V82" s="184" t="e">
        <f t="shared" si="13"/>
        <v>#DIV/0!</v>
      </c>
      <c r="W82" s="185" t="e">
        <f t="shared" si="14"/>
        <v>#DIV/0!</v>
      </c>
    </row>
    <row r="83" spans="1:25" ht="19.5" thickBot="1" x14ac:dyDescent="0.35">
      <c r="A83" s="445">
        <v>5</v>
      </c>
      <c r="B83" s="52" t="s">
        <v>159</v>
      </c>
      <c r="C83" s="447" t="s">
        <v>75</v>
      </c>
      <c r="D83" s="113"/>
      <c r="E83" s="113"/>
      <c r="F83" s="221"/>
      <c r="G83" s="235"/>
      <c r="H83" s="216"/>
      <c r="I83" s="236"/>
      <c r="J83" s="435">
        <v>1</v>
      </c>
      <c r="K83" s="435"/>
      <c r="L83" s="159"/>
      <c r="M83" s="159"/>
      <c r="N83" s="427">
        <f>ROUND(K83*100/J83,1)</f>
        <v>0</v>
      </c>
      <c r="O83" s="429"/>
      <c r="P83" s="82"/>
      <c r="Q83" s="82"/>
      <c r="R83" s="119"/>
      <c r="S83" s="128"/>
      <c r="T83" s="135"/>
      <c r="U83" s="153"/>
      <c r="V83" s="184"/>
      <c r="W83" s="185">
        <f t="shared" si="14"/>
        <v>0</v>
      </c>
    </row>
    <row r="84" spans="1:25" ht="38.25" thickBot="1" x14ac:dyDescent="0.35">
      <c r="A84" s="446"/>
      <c r="B84" s="68" t="s">
        <v>160</v>
      </c>
      <c r="C84" s="448"/>
      <c r="D84" s="114">
        <v>2849386.97</v>
      </c>
      <c r="E84" s="114">
        <v>2849386.97</v>
      </c>
      <c r="F84" s="221">
        <v>3811779.62</v>
      </c>
      <c r="G84" s="237">
        <v>3771728.21</v>
      </c>
      <c r="H84" s="218"/>
      <c r="I84" s="238"/>
      <c r="J84" s="436"/>
      <c r="K84" s="436"/>
      <c r="L84" s="160">
        <v>1</v>
      </c>
      <c r="M84" s="160"/>
      <c r="N84" s="428"/>
      <c r="O84" s="430"/>
      <c r="P84" s="83"/>
      <c r="Q84" s="83"/>
      <c r="R84" s="119">
        <f t="shared" si="9"/>
        <v>1</v>
      </c>
      <c r="S84" s="128">
        <f t="shared" si="10"/>
        <v>0.98949272675947619</v>
      </c>
      <c r="T84" s="135" t="e">
        <f t="shared" si="11"/>
        <v>#DIV/0!</v>
      </c>
      <c r="U84" s="153" t="e">
        <f>I84/H84</f>
        <v>#DIV/0!</v>
      </c>
      <c r="V84" s="184" t="e">
        <f t="shared" si="13"/>
        <v>#DIV/0!</v>
      </c>
      <c r="W84" s="185" t="e">
        <f t="shared" si="14"/>
        <v>#DIV/0!</v>
      </c>
      <c r="Y84" s="37">
        <v>5</v>
      </c>
    </row>
    <row r="85" spans="1:25" s="36" customFormat="1" ht="38.25" hidden="1" thickBot="1" x14ac:dyDescent="0.35">
      <c r="A85" s="84">
        <v>5.0999999999999996</v>
      </c>
      <c r="B85" s="85" t="s">
        <v>161</v>
      </c>
      <c r="C85" s="86"/>
      <c r="D85" s="117"/>
      <c r="E85" s="117"/>
      <c r="F85" s="221">
        <v>1</v>
      </c>
      <c r="G85" s="243"/>
      <c r="H85" s="216"/>
      <c r="I85" s="244"/>
      <c r="J85" s="214"/>
      <c r="K85" s="214"/>
      <c r="L85" s="163"/>
      <c r="M85" s="163"/>
      <c r="N85" s="87"/>
      <c r="O85" s="88"/>
      <c r="P85" s="83"/>
      <c r="Q85" s="83"/>
      <c r="R85" s="119" t="e">
        <f t="shared" si="9"/>
        <v>#DIV/0!</v>
      </c>
      <c r="S85" s="128">
        <f t="shared" si="10"/>
        <v>0</v>
      </c>
      <c r="T85" s="135" t="e">
        <f t="shared" si="11"/>
        <v>#DIV/0!</v>
      </c>
      <c r="U85" s="153" t="e">
        <f t="shared" si="12"/>
        <v>#DIV/0!</v>
      </c>
      <c r="V85" s="184" t="e">
        <f t="shared" si="13"/>
        <v>#DIV/0!</v>
      </c>
      <c r="W85" s="185" t="e">
        <f t="shared" si="14"/>
        <v>#DIV/0!</v>
      </c>
    </row>
    <row r="86" spans="1:25" ht="19.5" hidden="1" thickBot="1" x14ac:dyDescent="0.35">
      <c r="A86" s="431" t="s">
        <v>162</v>
      </c>
      <c r="B86" s="69" t="s">
        <v>163</v>
      </c>
      <c r="C86" s="433"/>
      <c r="D86" s="113"/>
      <c r="E86" s="113"/>
      <c r="F86" s="221">
        <v>1</v>
      </c>
      <c r="G86" s="235"/>
      <c r="H86" s="218"/>
      <c r="I86" s="236"/>
      <c r="J86" s="449"/>
      <c r="K86" s="449"/>
      <c r="L86" s="247"/>
      <c r="M86" s="169"/>
      <c r="N86" s="427" t="e">
        <f>ROUND(K86*100/J86,1)</f>
        <v>#DIV/0!</v>
      </c>
      <c r="O86" s="453"/>
      <c r="R86" s="119" t="e">
        <f t="shared" si="9"/>
        <v>#DIV/0!</v>
      </c>
      <c r="S86" s="128">
        <f t="shared" si="10"/>
        <v>0</v>
      </c>
      <c r="T86" s="135" t="e">
        <f t="shared" si="11"/>
        <v>#DIV/0!</v>
      </c>
      <c r="U86" s="153" t="e">
        <f t="shared" si="12"/>
        <v>#DIV/0!</v>
      </c>
      <c r="V86" s="184" t="e">
        <f t="shared" si="13"/>
        <v>#DIV/0!</v>
      </c>
      <c r="W86" s="185" t="e">
        <f t="shared" si="14"/>
        <v>#DIV/0!</v>
      </c>
    </row>
    <row r="87" spans="1:25" ht="51.75" hidden="1" customHeight="1" thickBot="1" x14ac:dyDescent="0.35">
      <c r="A87" s="432"/>
      <c r="B87" s="70" t="s">
        <v>164</v>
      </c>
      <c r="C87" s="434"/>
      <c r="D87" s="114"/>
      <c r="E87" s="114"/>
      <c r="F87" s="221">
        <v>1</v>
      </c>
      <c r="G87" s="237"/>
      <c r="H87" s="216"/>
      <c r="I87" s="238"/>
      <c r="J87" s="450"/>
      <c r="K87" s="450"/>
      <c r="L87" s="248"/>
      <c r="M87" s="170"/>
      <c r="N87" s="428"/>
      <c r="O87" s="454"/>
      <c r="R87" s="119" t="e">
        <f t="shared" si="9"/>
        <v>#DIV/0!</v>
      </c>
      <c r="S87" s="128">
        <f t="shared" si="10"/>
        <v>0</v>
      </c>
      <c r="T87" s="135" t="e">
        <f t="shared" si="11"/>
        <v>#DIV/0!</v>
      </c>
      <c r="U87" s="153" t="e">
        <f t="shared" si="12"/>
        <v>#DIV/0!</v>
      </c>
      <c r="V87" s="184" t="e">
        <f t="shared" si="13"/>
        <v>#DIV/0!</v>
      </c>
      <c r="W87" s="185" t="e">
        <f t="shared" si="14"/>
        <v>#DIV/0!</v>
      </c>
    </row>
    <row r="88" spans="1:25" ht="59.25" hidden="1" customHeight="1" thickBot="1" x14ac:dyDescent="0.35">
      <c r="A88" s="77" t="s">
        <v>165</v>
      </c>
      <c r="B88" s="79" t="s">
        <v>166</v>
      </c>
      <c r="C88" s="79"/>
      <c r="D88" s="100"/>
      <c r="E88" s="100"/>
      <c r="F88" s="221">
        <v>1</v>
      </c>
      <c r="G88" s="215"/>
      <c r="H88" s="218"/>
      <c r="I88" s="216"/>
      <c r="J88" s="148"/>
      <c r="K88" s="148"/>
      <c r="L88" s="172"/>
      <c r="M88" s="171"/>
      <c r="N88" s="89" t="e">
        <f>K88*100/J88</f>
        <v>#DIV/0!</v>
      </c>
      <c r="O88" s="90"/>
      <c r="R88" s="119" t="e">
        <f t="shared" si="9"/>
        <v>#DIV/0!</v>
      </c>
      <c r="S88" s="128">
        <f t="shared" si="10"/>
        <v>0</v>
      </c>
      <c r="T88" s="135" t="e">
        <f t="shared" si="11"/>
        <v>#DIV/0!</v>
      </c>
      <c r="U88" s="153" t="e">
        <f t="shared" si="12"/>
        <v>#DIV/0!</v>
      </c>
      <c r="V88" s="184" t="e">
        <f t="shared" si="13"/>
        <v>#DIV/0!</v>
      </c>
      <c r="W88" s="185" t="e">
        <f t="shared" si="14"/>
        <v>#DIV/0!</v>
      </c>
    </row>
    <row r="89" spans="1:25" ht="45.75" hidden="1" customHeight="1" thickBot="1" x14ac:dyDescent="0.35">
      <c r="A89" s="77" t="s">
        <v>167</v>
      </c>
      <c r="B89" s="79" t="s">
        <v>168</v>
      </c>
      <c r="C89" s="79"/>
      <c r="D89" s="100"/>
      <c r="E89" s="100"/>
      <c r="F89" s="221">
        <v>1</v>
      </c>
      <c r="G89" s="215"/>
      <c r="H89" s="216"/>
      <c r="I89" s="216"/>
      <c r="J89" s="148"/>
      <c r="K89" s="148"/>
      <c r="L89" s="172"/>
      <c r="M89" s="171"/>
      <c r="N89" s="89" t="e">
        <f>K89*100/J89</f>
        <v>#DIV/0!</v>
      </c>
      <c r="O89" s="90"/>
      <c r="R89" s="119" t="e">
        <f t="shared" si="9"/>
        <v>#DIV/0!</v>
      </c>
      <c r="S89" s="128">
        <f t="shared" si="10"/>
        <v>0</v>
      </c>
      <c r="T89" s="135" t="e">
        <f t="shared" si="11"/>
        <v>#DIV/0!</v>
      </c>
      <c r="U89" s="153" t="e">
        <f t="shared" si="12"/>
        <v>#DIV/0!</v>
      </c>
      <c r="V89" s="184" t="e">
        <f t="shared" si="13"/>
        <v>#DIV/0!</v>
      </c>
      <c r="W89" s="185" t="e">
        <f t="shared" si="14"/>
        <v>#DIV/0!</v>
      </c>
    </row>
    <row r="90" spans="1:25" ht="31.5" hidden="1" customHeight="1" thickBot="1" x14ac:dyDescent="0.35">
      <c r="A90" s="422" t="s">
        <v>169</v>
      </c>
      <c r="B90" s="423"/>
      <c r="C90" s="424"/>
      <c r="D90" s="118"/>
      <c r="E90" s="118"/>
      <c r="F90" s="221">
        <v>1</v>
      </c>
      <c r="G90" s="245"/>
      <c r="H90" s="218"/>
      <c r="I90" s="246"/>
      <c r="J90" s="148"/>
      <c r="K90" s="148"/>
      <c r="L90" s="172"/>
      <c r="M90" s="172"/>
      <c r="N90" s="89" t="e">
        <f>K90*100/J90</f>
        <v>#DIV/0!</v>
      </c>
      <c r="O90" s="90"/>
      <c r="R90" s="119" t="e">
        <f t="shared" si="9"/>
        <v>#DIV/0!</v>
      </c>
      <c r="S90" s="128">
        <f t="shared" si="10"/>
        <v>0</v>
      </c>
      <c r="T90" s="135" t="e">
        <f t="shared" si="11"/>
        <v>#DIV/0!</v>
      </c>
      <c r="U90" s="153" t="e">
        <f t="shared" si="12"/>
        <v>#DIV/0!</v>
      </c>
      <c r="V90" s="184" t="e">
        <f t="shared" si="13"/>
        <v>#DIV/0!</v>
      </c>
      <c r="W90" s="185" t="e">
        <f t="shared" si="14"/>
        <v>#DIV/0!</v>
      </c>
    </row>
    <row r="91" spans="1:25" ht="19.5" hidden="1" customHeight="1" thickBot="1" x14ac:dyDescent="0.35">
      <c r="A91" s="416" t="s">
        <v>82</v>
      </c>
      <c r="B91" s="417"/>
      <c r="C91" s="418"/>
      <c r="D91" s="100"/>
      <c r="E91" s="100"/>
      <c r="F91" s="221">
        <v>1</v>
      </c>
      <c r="G91" s="215"/>
      <c r="H91" s="216"/>
      <c r="I91" s="216"/>
      <c r="J91" s="148"/>
      <c r="K91" s="148"/>
      <c r="L91" s="172"/>
      <c r="M91" s="172"/>
      <c r="N91" s="89"/>
      <c r="O91" s="90"/>
      <c r="R91" s="119" t="e">
        <f t="shared" si="9"/>
        <v>#DIV/0!</v>
      </c>
      <c r="S91" s="128">
        <f t="shared" si="10"/>
        <v>0</v>
      </c>
      <c r="T91" s="135" t="e">
        <f t="shared" si="11"/>
        <v>#DIV/0!</v>
      </c>
      <c r="U91" s="153" t="e">
        <f t="shared" si="12"/>
        <v>#DIV/0!</v>
      </c>
      <c r="V91" s="184" t="e">
        <f t="shared" si="13"/>
        <v>#DIV/0!</v>
      </c>
      <c r="W91" s="185" t="e">
        <f t="shared" si="14"/>
        <v>#DIV/0!</v>
      </c>
    </row>
    <row r="92" spans="1:25" ht="19.5" hidden="1" customHeight="1" thickBot="1" x14ac:dyDescent="0.35">
      <c r="A92" s="416" t="s">
        <v>84</v>
      </c>
      <c r="B92" s="417"/>
      <c r="C92" s="418"/>
      <c r="D92" s="100"/>
      <c r="E92" s="100"/>
      <c r="F92" s="221">
        <v>1</v>
      </c>
      <c r="G92" s="215"/>
      <c r="H92" s="218"/>
      <c r="I92" s="216"/>
      <c r="J92" s="148"/>
      <c r="K92" s="148"/>
      <c r="L92" s="172"/>
      <c r="M92" s="172"/>
      <c r="N92" s="89"/>
      <c r="O92" s="90"/>
      <c r="R92" s="119" t="e">
        <f t="shared" si="9"/>
        <v>#DIV/0!</v>
      </c>
      <c r="S92" s="128">
        <f t="shared" si="10"/>
        <v>0</v>
      </c>
      <c r="T92" s="135" t="e">
        <f t="shared" si="11"/>
        <v>#DIV/0!</v>
      </c>
      <c r="U92" s="153" t="e">
        <f t="shared" si="12"/>
        <v>#DIV/0!</v>
      </c>
      <c r="V92" s="184" t="e">
        <f t="shared" si="13"/>
        <v>#DIV/0!</v>
      </c>
      <c r="W92" s="185" t="e">
        <f t="shared" si="14"/>
        <v>#DIV/0!</v>
      </c>
    </row>
    <row r="93" spans="1:25" ht="19.5" hidden="1" thickBot="1" x14ac:dyDescent="0.35">
      <c r="A93" s="416" t="s">
        <v>85</v>
      </c>
      <c r="B93" s="417"/>
      <c r="C93" s="418"/>
      <c r="D93" s="100"/>
      <c r="E93" s="100"/>
      <c r="F93" s="221">
        <v>1</v>
      </c>
      <c r="G93" s="215"/>
      <c r="H93" s="216"/>
      <c r="I93" s="216"/>
      <c r="J93" s="148"/>
      <c r="K93" s="148"/>
      <c r="L93" s="172"/>
      <c r="M93" s="172"/>
      <c r="N93" s="89" t="e">
        <f>N90</f>
        <v>#DIV/0!</v>
      </c>
      <c r="O93" s="90"/>
      <c r="R93" s="119" t="e">
        <f t="shared" si="9"/>
        <v>#DIV/0!</v>
      </c>
      <c r="S93" s="128">
        <f t="shared" si="10"/>
        <v>0</v>
      </c>
      <c r="T93" s="135" t="e">
        <f t="shared" si="11"/>
        <v>#DIV/0!</v>
      </c>
      <c r="U93" s="153" t="e">
        <f t="shared" si="12"/>
        <v>#DIV/0!</v>
      </c>
      <c r="V93" s="184" t="e">
        <f t="shared" si="13"/>
        <v>#DIV/0!</v>
      </c>
      <c r="W93" s="185" t="e">
        <f t="shared" si="14"/>
        <v>#DIV/0!</v>
      </c>
    </row>
    <row r="94" spans="1:25" ht="19.5" hidden="1" thickBot="1" x14ac:dyDescent="0.35">
      <c r="A94" s="416" t="s">
        <v>86</v>
      </c>
      <c r="B94" s="417"/>
      <c r="C94" s="418"/>
      <c r="D94" s="100"/>
      <c r="E94" s="100"/>
      <c r="F94" s="221">
        <v>1</v>
      </c>
      <c r="G94" s="215"/>
      <c r="H94" s="218"/>
      <c r="I94" s="216"/>
      <c r="J94" s="148"/>
      <c r="K94" s="148"/>
      <c r="L94" s="172"/>
      <c r="M94" s="172"/>
      <c r="N94" s="89"/>
      <c r="O94" s="90"/>
      <c r="R94" s="119" t="e">
        <f t="shared" si="9"/>
        <v>#DIV/0!</v>
      </c>
      <c r="S94" s="128">
        <f t="shared" si="10"/>
        <v>0</v>
      </c>
      <c r="T94" s="135" t="e">
        <f t="shared" si="11"/>
        <v>#DIV/0!</v>
      </c>
      <c r="U94" s="153" t="e">
        <f t="shared" si="12"/>
        <v>#DIV/0!</v>
      </c>
      <c r="V94" s="184" t="e">
        <f t="shared" si="13"/>
        <v>#DIV/0!</v>
      </c>
      <c r="W94" s="185" t="e">
        <f t="shared" si="14"/>
        <v>#DIV/0!</v>
      </c>
    </row>
    <row r="95" spans="1:25" ht="19.5" thickBot="1" x14ac:dyDescent="0.35">
      <c r="A95" s="445">
        <v>6</v>
      </c>
      <c r="B95" s="52" t="s">
        <v>170</v>
      </c>
      <c r="C95" s="447" t="s">
        <v>75</v>
      </c>
      <c r="D95" s="113"/>
      <c r="E95" s="113"/>
      <c r="F95" s="221"/>
      <c r="G95" s="235"/>
      <c r="H95" s="216"/>
      <c r="I95" s="236"/>
      <c r="J95" s="425">
        <v>1</v>
      </c>
      <c r="K95" s="425"/>
      <c r="L95" s="155"/>
      <c r="M95" s="155"/>
      <c r="N95" s="427">
        <f>ROUND(K95*100/J95,1)</f>
        <v>0</v>
      </c>
      <c r="O95" s="429"/>
      <c r="R95" s="119"/>
      <c r="S95" s="128"/>
      <c r="T95" s="135"/>
      <c r="U95" s="153"/>
      <c r="V95" s="184"/>
      <c r="W95" s="185">
        <f t="shared" si="14"/>
        <v>0</v>
      </c>
    </row>
    <row r="96" spans="1:25" ht="38.25" thickBot="1" x14ac:dyDescent="0.35">
      <c r="A96" s="446"/>
      <c r="B96" s="68" t="s">
        <v>171</v>
      </c>
      <c r="C96" s="448"/>
      <c r="D96" s="114">
        <v>11015821.880000001</v>
      </c>
      <c r="E96" s="114">
        <v>11006191.060000001</v>
      </c>
      <c r="F96" s="221">
        <v>13372816.93</v>
      </c>
      <c r="G96" s="237">
        <v>13015234.83</v>
      </c>
      <c r="H96" s="218"/>
      <c r="I96" s="238"/>
      <c r="J96" s="426"/>
      <c r="K96" s="426"/>
      <c r="L96" s="156">
        <v>1</v>
      </c>
      <c r="M96" s="156"/>
      <c r="N96" s="428"/>
      <c r="O96" s="430"/>
      <c r="R96" s="119">
        <f t="shared" si="9"/>
        <v>0.99912572842000236</v>
      </c>
      <c r="S96" s="128">
        <f t="shared" si="10"/>
        <v>0.97326052529756724</v>
      </c>
      <c r="T96" s="135" t="e">
        <f t="shared" si="11"/>
        <v>#DIV/0!</v>
      </c>
      <c r="U96" s="153" t="e">
        <f>I96/H96</f>
        <v>#DIV/0!</v>
      </c>
      <c r="V96" s="184" t="e">
        <f t="shared" si="13"/>
        <v>#DIV/0!</v>
      </c>
      <c r="W96" s="185" t="e">
        <f t="shared" si="14"/>
        <v>#DIV/0!</v>
      </c>
      <c r="Y96" s="37">
        <v>6</v>
      </c>
    </row>
    <row r="97" spans="1:25" ht="31.5" hidden="1" customHeight="1" x14ac:dyDescent="0.3">
      <c r="A97" s="431" t="s">
        <v>172</v>
      </c>
      <c r="B97" s="69" t="s">
        <v>92</v>
      </c>
      <c r="C97" s="433"/>
      <c r="D97" s="113"/>
      <c r="E97" s="113"/>
      <c r="F97" s="221">
        <v>1</v>
      </c>
      <c r="G97" s="235"/>
      <c r="H97" s="216"/>
      <c r="I97" s="236"/>
      <c r="J97" s="449"/>
      <c r="K97" s="449"/>
      <c r="L97" s="247"/>
      <c r="M97" s="169"/>
      <c r="N97" s="464" t="e">
        <f>K97/J97*100</f>
        <v>#DIV/0!</v>
      </c>
      <c r="O97" s="466"/>
      <c r="R97" s="119" t="e">
        <f t="shared" si="9"/>
        <v>#DIV/0!</v>
      </c>
      <c r="S97" s="128">
        <f t="shared" si="10"/>
        <v>0</v>
      </c>
      <c r="T97" s="135" t="e">
        <f t="shared" si="11"/>
        <v>#DIV/0!</v>
      </c>
      <c r="U97" s="153" t="e">
        <f t="shared" si="12"/>
        <v>#DIV/0!</v>
      </c>
      <c r="V97" s="184" t="e">
        <f t="shared" si="13"/>
        <v>#DIV/0!</v>
      </c>
      <c r="W97" s="185" t="e">
        <f t="shared" si="14"/>
        <v>#DIV/0!</v>
      </c>
    </row>
    <row r="98" spans="1:25" ht="38.25" hidden="1" thickBot="1" x14ac:dyDescent="0.35">
      <c r="A98" s="432"/>
      <c r="B98" s="70" t="s">
        <v>173</v>
      </c>
      <c r="C98" s="434"/>
      <c r="D98" s="114"/>
      <c r="E98" s="114"/>
      <c r="F98" s="221">
        <v>1</v>
      </c>
      <c r="G98" s="237"/>
      <c r="H98" s="218"/>
      <c r="I98" s="238"/>
      <c r="J98" s="450"/>
      <c r="K98" s="450"/>
      <c r="L98" s="248"/>
      <c r="M98" s="170"/>
      <c r="N98" s="465"/>
      <c r="O98" s="467"/>
      <c r="R98" s="119" t="e">
        <f t="shared" si="9"/>
        <v>#DIV/0!</v>
      </c>
      <c r="S98" s="128">
        <f t="shared" si="10"/>
        <v>0</v>
      </c>
      <c r="T98" s="135" t="e">
        <f t="shared" si="11"/>
        <v>#DIV/0!</v>
      </c>
      <c r="U98" s="153" t="e">
        <f t="shared" si="12"/>
        <v>#DIV/0!</v>
      </c>
      <c r="V98" s="184" t="e">
        <f t="shared" si="13"/>
        <v>#DIV/0!</v>
      </c>
      <c r="W98" s="185" t="e">
        <f t="shared" si="14"/>
        <v>#DIV/0!</v>
      </c>
    </row>
    <row r="99" spans="1:25" ht="28.5" hidden="1" customHeight="1" thickBot="1" x14ac:dyDescent="0.35">
      <c r="A99" s="422" t="s">
        <v>174</v>
      </c>
      <c r="B99" s="423"/>
      <c r="C99" s="424"/>
      <c r="D99" s="118"/>
      <c r="E99" s="118"/>
      <c r="F99" s="221">
        <v>1</v>
      </c>
      <c r="G99" s="245"/>
      <c r="H99" s="216"/>
      <c r="I99" s="246"/>
      <c r="J99" s="148"/>
      <c r="K99" s="148"/>
      <c r="L99" s="172"/>
      <c r="M99" s="172"/>
      <c r="N99" s="91" t="e">
        <f>N97</f>
        <v>#DIV/0!</v>
      </c>
      <c r="O99" s="92"/>
      <c r="R99" s="119" t="e">
        <f t="shared" si="9"/>
        <v>#DIV/0!</v>
      </c>
      <c r="S99" s="128">
        <f t="shared" si="10"/>
        <v>0</v>
      </c>
      <c r="T99" s="135" t="e">
        <f t="shared" si="11"/>
        <v>#DIV/0!</v>
      </c>
      <c r="U99" s="153" t="e">
        <f t="shared" si="12"/>
        <v>#DIV/0!</v>
      </c>
      <c r="V99" s="184" t="e">
        <f t="shared" si="13"/>
        <v>#DIV/0!</v>
      </c>
      <c r="W99" s="185" t="e">
        <f t="shared" si="14"/>
        <v>#DIV/0!</v>
      </c>
    </row>
    <row r="100" spans="1:25" ht="19.5" hidden="1" customHeight="1" thickBot="1" x14ac:dyDescent="0.35">
      <c r="A100" s="416" t="s">
        <v>82</v>
      </c>
      <c r="B100" s="417"/>
      <c r="C100" s="418"/>
      <c r="D100" s="100"/>
      <c r="E100" s="100"/>
      <c r="F100" s="221">
        <v>1</v>
      </c>
      <c r="G100" s="215"/>
      <c r="H100" s="218"/>
      <c r="I100" s="216"/>
      <c r="J100" s="148"/>
      <c r="K100" s="148"/>
      <c r="L100" s="172"/>
      <c r="M100" s="172"/>
      <c r="N100" s="89"/>
      <c r="O100" s="92"/>
      <c r="R100" s="119" t="e">
        <f t="shared" si="9"/>
        <v>#DIV/0!</v>
      </c>
      <c r="S100" s="128">
        <f t="shared" si="10"/>
        <v>0</v>
      </c>
      <c r="T100" s="135" t="e">
        <f t="shared" si="11"/>
        <v>#DIV/0!</v>
      </c>
      <c r="U100" s="153" t="e">
        <f t="shared" si="12"/>
        <v>#DIV/0!</v>
      </c>
      <c r="V100" s="184" t="e">
        <f t="shared" si="13"/>
        <v>#DIV/0!</v>
      </c>
      <c r="W100" s="185" t="e">
        <f t="shared" si="14"/>
        <v>#DIV/0!</v>
      </c>
    </row>
    <row r="101" spans="1:25" ht="19.5" hidden="1" customHeight="1" thickBot="1" x14ac:dyDescent="0.35">
      <c r="A101" s="416" t="s">
        <v>84</v>
      </c>
      <c r="B101" s="417"/>
      <c r="C101" s="418"/>
      <c r="D101" s="100"/>
      <c r="E101" s="100"/>
      <c r="F101" s="221">
        <v>1</v>
      </c>
      <c r="G101" s="215"/>
      <c r="H101" s="216"/>
      <c r="I101" s="216"/>
      <c r="J101" s="148"/>
      <c r="K101" s="148"/>
      <c r="L101" s="172"/>
      <c r="M101" s="172"/>
      <c r="N101" s="89"/>
      <c r="O101" s="92"/>
      <c r="R101" s="119" t="e">
        <f t="shared" si="9"/>
        <v>#DIV/0!</v>
      </c>
      <c r="S101" s="128">
        <f t="shared" si="10"/>
        <v>0</v>
      </c>
      <c r="T101" s="135" t="e">
        <f t="shared" si="11"/>
        <v>#DIV/0!</v>
      </c>
      <c r="U101" s="153" t="e">
        <f t="shared" si="12"/>
        <v>#DIV/0!</v>
      </c>
      <c r="V101" s="184" t="e">
        <f t="shared" si="13"/>
        <v>#DIV/0!</v>
      </c>
      <c r="W101" s="185" t="e">
        <f t="shared" si="14"/>
        <v>#DIV/0!</v>
      </c>
    </row>
    <row r="102" spans="1:25" ht="19.5" hidden="1" thickBot="1" x14ac:dyDescent="0.35">
      <c r="A102" s="416" t="s">
        <v>85</v>
      </c>
      <c r="B102" s="417"/>
      <c r="C102" s="418"/>
      <c r="D102" s="100"/>
      <c r="E102" s="100"/>
      <c r="F102" s="221">
        <v>1</v>
      </c>
      <c r="G102" s="215"/>
      <c r="H102" s="218"/>
      <c r="I102" s="216"/>
      <c r="J102" s="148"/>
      <c r="K102" s="148"/>
      <c r="L102" s="172"/>
      <c r="M102" s="172"/>
      <c r="N102" s="91" t="e">
        <f>N99</f>
        <v>#DIV/0!</v>
      </c>
      <c r="O102" s="92"/>
      <c r="R102" s="119" t="e">
        <f t="shared" si="9"/>
        <v>#DIV/0!</v>
      </c>
      <c r="S102" s="128">
        <f t="shared" si="10"/>
        <v>0</v>
      </c>
      <c r="T102" s="135" t="e">
        <f t="shared" si="11"/>
        <v>#DIV/0!</v>
      </c>
      <c r="U102" s="153" t="e">
        <f t="shared" si="12"/>
        <v>#DIV/0!</v>
      </c>
      <c r="V102" s="184" t="e">
        <f t="shared" si="13"/>
        <v>#DIV/0!</v>
      </c>
      <c r="W102" s="185" t="e">
        <f t="shared" si="14"/>
        <v>#DIV/0!</v>
      </c>
    </row>
    <row r="103" spans="1:25" ht="19.5" hidden="1" thickBot="1" x14ac:dyDescent="0.35">
      <c r="A103" s="416" t="s">
        <v>86</v>
      </c>
      <c r="B103" s="417"/>
      <c r="C103" s="418"/>
      <c r="D103" s="100"/>
      <c r="E103" s="100"/>
      <c r="F103" s="221">
        <v>1</v>
      </c>
      <c r="G103" s="215"/>
      <c r="H103" s="216"/>
      <c r="I103" s="216"/>
      <c r="J103" s="148"/>
      <c r="K103" s="148"/>
      <c r="L103" s="172"/>
      <c r="M103" s="172"/>
      <c r="N103" s="89"/>
      <c r="O103" s="92"/>
      <c r="R103" s="119" t="e">
        <f t="shared" si="9"/>
        <v>#DIV/0!</v>
      </c>
      <c r="S103" s="128">
        <f t="shared" si="10"/>
        <v>0</v>
      </c>
      <c r="T103" s="135" t="e">
        <f t="shared" si="11"/>
        <v>#DIV/0!</v>
      </c>
      <c r="U103" s="153" t="e">
        <f t="shared" si="12"/>
        <v>#DIV/0!</v>
      </c>
      <c r="V103" s="184" t="e">
        <f t="shared" si="13"/>
        <v>#DIV/0!</v>
      </c>
      <c r="W103" s="185" t="e">
        <f t="shared" si="14"/>
        <v>#DIV/0!</v>
      </c>
    </row>
    <row r="104" spans="1:25" ht="19.5" thickBot="1" x14ac:dyDescent="0.35">
      <c r="A104" s="445">
        <v>7</v>
      </c>
      <c r="B104" s="52" t="s">
        <v>175</v>
      </c>
      <c r="C104" s="447" t="s">
        <v>176</v>
      </c>
      <c r="D104" s="113"/>
      <c r="E104" s="113"/>
      <c r="F104" s="221"/>
      <c r="G104" s="235"/>
      <c r="H104" s="218"/>
      <c r="I104" s="236"/>
      <c r="J104" s="435">
        <v>1</v>
      </c>
      <c r="K104" s="435"/>
      <c r="L104" s="159"/>
      <c r="M104" s="159"/>
      <c r="N104" s="427">
        <f>ROUND(K104*100/J104,1)</f>
        <v>0</v>
      </c>
      <c r="O104" s="429"/>
      <c r="R104" s="119"/>
      <c r="S104" s="128"/>
      <c r="T104" s="135"/>
      <c r="U104" s="153"/>
      <c r="V104" s="184"/>
      <c r="W104" s="185">
        <f t="shared" si="14"/>
        <v>0</v>
      </c>
    </row>
    <row r="105" spans="1:25" ht="33" customHeight="1" thickBot="1" x14ac:dyDescent="0.35">
      <c r="A105" s="446"/>
      <c r="B105" s="68" t="s">
        <v>177</v>
      </c>
      <c r="C105" s="448"/>
      <c r="D105" s="114">
        <v>2620300</v>
      </c>
      <c r="E105" s="114">
        <v>2620300</v>
      </c>
      <c r="F105" s="221">
        <v>2953200</v>
      </c>
      <c r="G105" s="237">
        <v>2953200</v>
      </c>
      <c r="H105" s="216"/>
      <c r="I105" s="238"/>
      <c r="J105" s="436"/>
      <c r="K105" s="436"/>
      <c r="L105" s="160">
        <v>1</v>
      </c>
      <c r="M105" s="160"/>
      <c r="N105" s="428"/>
      <c r="O105" s="430"/>
      <c r="R105" s="119">
        <f t="shared" si="9"/>
        <v>1</v>
      </c>
      <c r="S105" s="128">
        <f t="shared" si="10"/>
        <v>1</v>
      </c>
      <c r="T105" s="135" t="e">
        <f t="shared" si="11"/>
        <v>#DIV/0!</v>
      </c>
      <c r="U105" s="153" t="e">
        <f>I105/H105</f>
        <v>#DIV/0!</v>
      </c>
      <c r="V105" s="184" t="e">
        <f t="shared" si="13"/>
        <v>#DIV/0!</v>
      </c>
      <c r="W105" s="185" t="e">
        <f t="shared" si="14"/>
        <v>#DIV/0!</v>
      </c>
      <c r="Y105" s="37">
        <v>7</v>
      </c>
    </row>
    <row r="106" spans="1:25" ht="19.5" hidden="1" thickBot="1" x14ac:dyDescent="0.35">
      <c r="A106" s="431" t="s">
        <v>178</v>
      </c>
      <c r="B106" s="69" t="s">
        <v>92</v>
      </c>
      <c r="C106" s="433"/>
      <c r="D106" s="113"/>
      <c r="E106" s="113"/>
      <c r="F106" s="221">
        <v>1</v>
      </c>
      <c r="G106" s="235"/>
      <c r="H106" s="218"/>
      <c r="I106" s="236"/>
      <c r="J106" s="460"/>
      <c r="K106" s="435"/>
      <c r="L106" s="159"/>
      <c r="M106" s="167"/>
      <c r="N106" s="427" t="e">
        <f>ROUND(K106*100/J106,1)</f>
        <v>#DIV/0!</v>
      </c>
      <c r="O106" s="443"/>
      <c r="R106" s="119" t="e">
        <f t="shared" si="9"/>
        <v>#DIV/0!</v>
      </c>
      <c r="S106" s="128">
        <f t="shared" si="10"/>
        <v>0</v>
      </c>
      <c r="T106" s="135" t="e">
        <f t="shared" si="11"/>
        <v>#DIV/0!</v>
      </c>
      <c r="U106" s="153" t="e">
        <f t="shared" si="12"/>
        <v>#DIV/0!</v>
      </c>
      <c r="V106" s="184" t="e">
        <f t="shared" si="13"/>
        <v>#DIV/0!</v>
      </c>
      <c r="W106" s="185" t="e">
        <f t="shared" si="14"/>
        <v>#DIV/0!</v>
      </c>
    </row>
    <row r="107" spans="1:25" ht="72.75" hidden="1" customHeight="1" thickBot="1" x14ac:dyDescent="0.35">
      <c r="A107" s="432"/>
      <c r="B107" s="70" t="s">
        <v>179</v>
      </c>
      <c r="C107" s="434"/>
      <c r="D107" s="114"/>
      <c r="E107" s="114"/>
      <c r="F107" s="221">
        <v>1</v>
      </c>
      <c r="G107" s="237"/>
      <c r="H107" s="216"/>
      <c r="I107" s="238"/>
      <c r="J107" s="461"/>
      <c r="K107" s="436"/>
      <c r="L107" s="160"/>
      <c r="M107" s="168"/>
      <c r="N107" s="428"/>
      <c r="O107" s="444"/>
      <c r="R107" s="119" t="e">
        <f t="shared" si="9"/>
        <v>#DIV/0!</v>
      </c>
      <c r="S107" s="128">
        <f t="shared" si="10"/>
        <v>0</v>
      </c>
      <c r="T107" s="135" t="e">
        <f t="shared" si="11"/>
        <v>#DIV/0!</v>
      </c>
      <c r="U107" s="153" t="e">
        <f t="shared" si="12"/>
        <v>#DIV/0!</v>
      </c>
      <c r="V107" s="184" t="e">
        <f t="shared" si="13"/>
        <v>#DIV/0!</v>
      </c>
      <c r="W107" s="185" t="e">
        <f t="shared" si="14"/>
        <v>#DIV/0!</v>
      </c>
    </row>
    <row r="108" spans="1:25" ht="36.75" hidden="1" customHeight="1" thickBot="1" x14ac:dyDescent="0.35">
      <c r="A108" s="422" t="s">
        <v>180</v>
      </c>
      <c r="B108" s="423"/>
      <c r="C108" s="424"/>
      <c r="D108" s="118"/>
      <c r="E108" s="118"/>
      <c r="F108" s="221">
        <v>1</v>
      </c>
      <c r="G108" s="245"/>
      <c r="H108" s="218"/>
      <c r="I108" s="246"/>
      <c r="J108" s="139"/>
      <c r="K108" s="139"/>
      <c r="L108" s="157"/>
      <c r="M108" s="157"/>
      <c r="N108" s="43">
        <f>N104</f>
        <v>0</v>
      </c>
      <c r="O108" s="72"/>
      <c r="R108" s="119" t="e">
        <f t="shared" si="9"/>
        <v>#DIV/0!</v>
      </c>
      <c r="S108" s="128">
        <f t="shared" si="10"/>
        <v>0</v>
      </c>
      <c r="T108" s="135" t="e">
        <f t="shared" si="11"/>
        <v>#DIV/0!</v>
      </c>
      <c r="U108" s="153" t="e">
        <f t="shared" si="12"/>
        <v>#DIV/0!</v>
      </c>
      <c r="V108" s="184" t="e">
        <f t="shared" si="13"/>
        <v>#DIV/0!</v>
      </c>
      <c r="W108" s="185" t="e">
        <f t="shared" si="14"/>
        <v>#DIV/0!</v>
      </c>
    </row>
    <row r="109" spans="1:25" ht="19.5" hidden="1" customHeight="1" thickBot="1" x14ac:dyDescent="0.35">
      <c r="A109" s="416" t="s">
        <v>82</v>
      </c>
      <c r="B109" s="417"/>
      <c r="C109" s="418"/>
      <c r="D109" s="100"/>
      <c r="E109" s="100"/>
      <c r="F109" s="221">
        <v>1</v>
      </c>
      <c r="G109" s="215"/>
      <c r="H109" s="216"/>
      <c r="I109" s="216"/>
      <c r="J109" s="139"/>
      <c r="K109" s="141"/>
      <c r="L109" s="158"/>
      <c r="M109" s="158"/>
      <c r="N109" s="51"/>
      <c r="O109" s="72"/>
      <c r="R109" s="119" t="e">
        <f t="shared" si="9"/>
        <v>#DIV/0!</v>
      </c>
      <c r="S109" s="128">
        <f t="shared" si="10"/>
        <v>0</v>
      </c>
      <c r="T109" s="135" t="e">
        <f t="shared" si="11"/>
        <v>#DIV/0!</v>
      </c>
      <c r="U109" s="153" t="e">
        <f t="shared" si="12"/>
        <v>#DIV/0!</v>
      </c>
      <c r="V109" s="184" t="e">
        <f t="shared" si="13"/>
        <v>#DIV/0!</v>
      </c>
      <c r="W109" s="185" t="e">
        <f t="shared" si="14"/>
        <v>#DIV/0!</v>
      </c>
    </row>
    <row r="110" spans="1:25" ht="16.5" hidden="1" customHeight="1" thickBot="1" x14ac:dyDescent="0.35">
      <c r="A110" s="416" t="s">
        <v>84</v>
      </c>
      <c r="B110" s="417"/>
      <c r="C110" s="418"/>
      <c r="D110" s="100"/>
      <c r="E110" s="100"/>
      <c r="F110" s="221">
        <v>1</v>
      </c>
      <c r="G110" s="215"/>
      <c r="H110" s="218"/>
      <c r="I110" s="216"/>
      <c r="J110" s="139"/>
      <c r="K110" s="139"/>
      <c r="L110" s="157"/>
      <c r="M110" s="157"/>
      <c r="N110" s="43">
        <f>N108</f>
        <v>0</v>
      </c>
      <c r="O110" s="72"/>
      <c r="R110" s="119" t="e">
        <f t="shared" si="9"/>
        <v>#DIV/0!</v>
      </c>
      <c r="S110" s="128">
        <f t="shared" si="10"/>
        <v>0</v>
      </c>
      <c r="T110" s="135" t="e">
        <f t="shared" si="11"/>
        <v>#DIV/0!</v>
      </c>
      <c r="U110" s="153" t="e">
        <f t="shared" si="12"/>
        <v>#DIV/0!</v>
      </c>
      <c r="V110" s="184" t="e">
        <f t="shared" si="13"/>
        <v>#DIV/0!</v>
      </c>
      <c r="W110" s="185" t="e">
        <f t="shared" si="14"/>
        <v>#DIV/0!</v>
      </c>
    </row>
    <row r="111" spans="1:25" ht="16.5" hidden="1" customHeight="1" thickBot="1" x14ac:dyDescent="0.35">
      <c r="A111" s="416" t="s">
        <v>85</v>
      </c>
      <c r="B111" s="417"/>
      <c r="C111" s="418"/>
      <c r="D111" s="100"/>
      <c r="E111" s="100"/>
      <c r="F111" s="221">
        <v>1</v>
      </c>
      <c r="G111" s="215"/>
      <c r="H111" s="216"/>
      <c r="I111" s="216"/>
      <c r="J111" s="139"/>
      <c r="K111" s="141"/>
      <c r="L111" s="158"/>
      <c r="M111" s="158"/>
      <c r="N111" s="51"/>
      <c r="O111" s="72"/>
      <c r="R111" s="119" t="e">
        <f t="shared" si="9"/>
        <v>#DIV/0!</v>
      </c>
      <c r="S111" s="128">
        <f t="shared" si="10"/>
        <v>0</v>
      </c>
      <c r="T111" s="135" t="e">
        <f t="shared" si="11"/>
        <v>#DIV/0!</v>
      </c>
      <c r="U111" s="153" t="e">
        <f t="shared" si="12"/>
        <v>#DIV/0!</v>
      </c>
      <c r="V111" s="184" t="e">
        <f t="shared" si="13"/>
        <v>#DIV/0!</v>
      </c>
      <c r="W111" s="185" t="e">
        <f t="shared" si="14"/>
        <v>#DIV/0!</v>
      </c>
    </row>
    <row r="112" spans="1:25" ht="19.5" hidden="1" thickBot="1" x14ac:dyDescent="0.35">
      <c r="A112" s="416" t="s">
        <v>86</v>
      </c>
      <c r="B112" s="417"/>
      <c r="C112" s="418"/>
      <c r="D112" s="100"/>
      <c r="E112" s="100"/>
      <c r="F112" s="221">
        <v>1</v>
      </c>
      <c r="G112" s="215"/>
      <c r="H112" s="218"/>
      <c r="I112" s="216"/>
      <c r="J112" s="139"/>
      <c r="K112" s="141"/>
      <c r="L112" s="158"/>
      <c r="M112" s="158"/>
      <c r="N112" s="51"/>
      <c r="O112" s="72"/>
      <c r="R112" s="119" t="e">
        <f t="shared" si="9"/>
        <v>#DIV/0!</v>
      </c>
      <c r="S112" s="128">
        <f t="shared" si="10"/>
        <v>0</v>
      </c>
      <c r="T112" s="135" t="e">
        <f t="shared" si="11"/>
        <v>#DIV/0!</v>
      </c>
      <c r="U112" s="153" t="e">
        <f t="shared" si="12"/>
        <v>#DIV/0!</v>
      </c>
      <c r="V112" s="184" t="e">
        <f t="shared" si="13"/>
        <v>#DIV/0!</v>
      </c>
      <c r="W112" s="185" t="e">
        <f t="shared" si="14"/>
        <v>#DIV/0!</v>
      </c>
    </row>
    <row r="113" spans="1:25" ht="19.5" thickBot="1" x14ac:dyDescent="0.35">
      <c r="A113" s="445">
        <v>8</v>
      </c>
      <c r="B113" s="52" t="s">
        <v>181</v>
      </c>
      <c r="C113" s="447" t="s">
        <v>176</v>
      </c>
      <c r="D113" s="113"/>
      <c r="E113" s="113"/>
      <c r="F113" s="221"/>
      <c r="G113" s="235"/>
      <c r="H113" s="216"/>
      <c r="I113" s="236"/>
      <c r="J113" s="435">
        <v>1</v>
      </c>
      <c r="K113" s="435"/>
      <c r="L113" s="159"/>
      <c r="M113" s="159"/>
      <c r="N113" s="427">
        <f>ROUND(K113*100/J113,1)</f>
        <v>0</v>
      </c>
      <c r="O113" s="429"/>
      <c r="R113" s="119"/>
      <c r="S113" s="128"/>
      <c r="T113" s="135"/>
      <c r="U113" s="153"/>
      <c r="V113" s="184"/>
      <c r="W113" s="185">
        <f t="shared" si="14"/>
        <v>0</v>
      </c>
    </row>
    <row r="114" spans="1:25" ht="19.5" thickBot="1" x14ac:dyDescent="0.35">
      <c r="A114" s="458"/>
      <c r="B114" s="93" t="s">
        <v>182</v>
      </c>
      <c r="C114" s="459"/>
      <c r="D114" s="117"/>
      <c r="E114" s="117"/>
      <c r="F114" s="221"/>
      <c r="G114" s="243"/>
      <c r="H114" s="218"/>
      <c r="I114" s="244"/>
      <c r="J114" s="455"/>
      <c r="K114" s="455"/>
      <c r="L114" s="163"/>
      <c r="M114" s="163"/>
      <c r="N114" s="462"/>
      <c r="O114" s="463"/>
      <c r="R114" s="119"/>
      <c r="S114" s="128"/>
      <c r="T114" s="135"/>
      <c r="U114" s="153"/>
      <c r="V114" s="184"/>
      <c r="W114" s="185">
        <f t="shared" si="14"/>
        <v>0</v>
      </c>
    </row>
    <row r="115" spans="1:25" ht="38.25" thickBot="1" x14ac:dyDescent="0.35">
      <c r="A115" s="446"/>
      <c r="B115" s="68" t="s">
        <v>183</v>
      </c>
      <c r="C115" s="448"/>
      <c r="D115" s="114">
        <v>1372600</v>
      </c>
      <c r="E115" s="114">
        <v>1372560</v>
      </c>
      <c r="F115" s="221">
        <v>1546900</v>
      </c>
      <c r="G115" s="237">
        <v>1546900</v>
      </c>
      <c r="H115" s="216"/>
      <c r="I115" s="238"/>
      <c r="J115" s="436"/>
      <c r="K115" s="436"/>
      <c r="L115" s="160">
        <v>1</v>
      </c>
      <c r="M115" s="160"/>
      <c r="N115" s="428"/>
      <c r="O115" s="430"/>
      <c r="R115" s="119">
        <f t="shared" si="9"/>
        <v>0.99997085822526588</v>
      </c>
      <c r="S115" s="128">
        <f t="shared" si="10"/>
        <v>1</v>
      </c>
      <c r="T115" s="135" t="e">
        <f t="shared" si="11"/>
        <v>#DIV/0!</v>
      </c>
      <c r="U115" s="153" t="e">
        <f>I115/H115</f>
        <v>#DIV/0!</v>
      </c>
      <c r="V115" s="184" t="e">
        <f t="shared" si="13"/>
        <v>#DIV/0!</v>
      </c>
      <c r="W115" s="185" t="e">
        <f t="shared" si="14"/>
        <v>#DIV/0!</v>
      </c>
      <c r="Y115" s="37">
        <v>8</v>
      </c>
    </row>
    <row r="116" spans="1:25" ht="19.5" hidden="1" thickBot="1" x14ac:dyDescent="0.35">
      <c r="A116" s="431" t="s">
        <v>184</v>
      </c>
      <c r="B116" s="69" t="s">
        <v>92</v>
      </c>
      <c r="C116" s="433"/>
      <c r="D116" s="113"/>
      <c r="E116" s="113"/>
      <c r="F116" s="221">
        <v>1</v>
      </c>
      <c r="G116" s="235"/>
      <c r="H116" s="218"/>
      <c r="I116" s="236"/>
      <c r="J116" s="435"/>
      <c r="K116" s="435"/>
      <c r="L116" s="159"/>
      <c r="M116" s="167"/>
      <c r="N116" s="456" t="e">
        <f>K116*100/J116</f>
        <v>#DIV/0!</v>
      </c>
      <c r="O116" s="443" t="s">
        <v>83</v>
      </c>
      <c r="R116" s="119" t="e">
        <f t="shared" si="9"/>
        <v>#DIV/0!</v>
      </c>
      <c r="S116" s="128">
        <f t="shared" si="10"/>
        <v>0</v>
      </c>
      <c r="T116" s="135" t="e">
        <f t="shared" si="11"/>
        <v>#DIV/0!</v>
      </c>
      <c r="U116" s="153" t="e">
        <f t="shared" si="12"/>
        <v>#DIV/0!</v>
      </c>
      <c r="V116" s="184" t="e">
        <f t="shared" si="13"/>
        <v>#DIV/0!</v>
      </c>
      <c r="W116" s="185" t="e">
        <f t="shared" si="14"/>
        <v>#DIV/0!</v>
      </c>
    </row>
    <row r="117" spans="1:25" ht="57" hidden="1" thickBot="1" x14ac:dyDescent="0.35">
      <c r="A117" s="432"/>
      <c r="B117" s="70" t="s">
        <v>185</v>
      </c>
      <c r="C117" s="434"/>
      <c r="D117" s="114"/>
      <c r="E117" s="114"/>
      <c r="F117" s="221">
        <v>1</v>
      </c>
      <c r="G117" s="237"/>
      <c r="H117" s="216"/>
      <c r="I117" s="238"/>
      <c r="J117" s="436"/>
      <c r="K117" s="436"/>
      <c r="L117" s="160"/>
      <c r="M117" s="168"/>
      <c r="N117" s="457"/>
      <c r="O117" s="444"/>
      <c r="R117" s="119" t="e">
        <f t="shared" si="9"/>
        <v>#DIV/0!</v>
      </c>
      <c r="S117" s="128">
        <f t="shared" si="10"/>
        <v>0</v>
      </c>
      <c r="T117" s="135" t="e">
        <f t="shared" si="11"/>
        <v>#DIV/0!</v>
      </c>
      <c r="U117" s="153" t="e">
        <f t="shared" si="12"/>
        <v>#DIV/0!</v>
      </c>
      <c r="V117" s="184" t="e">
        <f t="shared" si="13"/>
        <v>#DIV/0!</v>
      </c>
      <c r="W117" s="185" t="e">
        <f t="shared" si="14"/>
        <v>#DIV/0!</v>
      </c>
    </row>
    <row r="118" spans="1:25" ht="26.25" hidden="1" customHeight="1" thickBot="1" x14ac:dyDescent="0.35">
      <c r="A118" s="422" t="s">
        <v>186</v>
      </c>
      <c r="B118" s="423"/>
      <c r="C118" s="424"/>
      <c r="D118" s="118"/>
      <c r="E118" s="118"/>
      <c r="F118" s="221">
        <v>1</v>
      </c>
      <c r="G118" s="245"/>
      <c r="H118" s="218"/>
      <c r="I118" s="246"/>
      <c r="J118" s="139"/>
      <c r="K118" s="139"/>
      <c r="L118" s="157"/>
      <c r="M118" s="157"/>
      <c r="N118" s="43">
        <f>N113</f>
        <v>0</v>
      </c>
      <c r="O118" s="72"/>
      <c r="R118" s="119" t="e">
        <f t="shared" si="9"/>
        <v>#DIV/0!</v>
      </c>
      <c r="S118" s="128">
        <f t="shared" si="10"/>
        <v>0</v>
      </c>
      <c r="T118" s="135" t="e">
        <f t="shared" si="11"/>
        <v>#DIV/0!</v>
      </c>
      <c r="U118" s="153" t="e">
        <f t="shared" si="12"/>
        <v>#DIV/0!</v>
      </c>
      <c r="V118" s="184" t="e">
        <f t="shared" si="13"/>
        <v>#DIV/0!</v>
      </c>
      <c r="W118" s="185" t="e">
        <f t="shared" si="14"/>
        <v>#DIV/0!</v>
      </c>
    </row>
    <row r="119" spans="1:25" ht="19.5" hidden="1" customHeight="1" thickBot="1" x14ac:dyDescent="0.35">
      <c r="A119" s="416" t="s">
        <v>82</v>
      </c>
      <c r="B119" s="417"/>
      <c r="C119" s="418"/>
      <c r="D119" s="100"/>
      <c r="E119" s="100"/>
      <c r="F119" s="221">
        <v>1</v>
      </c>
      <c r="G119" s="215"/>
      <c r="H119" s="216"/>
      <c r="I119" s="216"/>
      <c r="J119" s="139"/>
      <c r="K119" s="141"/>
      <c r="L119" s="158"/>
      <c r="M119" s="158"/>
      <c r="N119" s="51"/>
      <c r="O119" s="72"/>
      <c r="R119" s="119" t="e">
        <f t="shared" si="9"/>
        <v>#DIV/0!</v>
      </c>
      <c r="S119" s="128">
        <f t="shared" si="10"/>
        <v>0</v>
      </c>
      <c r="T119" s="135" t="e">
        <f t="shared" si="11"/>
        <v>#DIV/0!</v>
      </c>
      <c r="U119" s="153" t="e">
        <f t="shared" si="12"/>
        <v>#DIV/0!</v>
      </c>
      <c r="V119" s="184" t="e">
        <f t="shared" si="13"/>
        <v>#DIV/0!</v>
      </c>
      <c r="W119" s="185" t="e">
        <f t="shared" si="14"/>
        <v>#DIV/0!</v>
      </c>
    </row>
    <row r="120" spans="1:25" ht="19.5" hidden="1" customHeight="1" thickBot="1" x14ac:dyDescent="0.35">
      <c r="A120" s="416" t="s">
        <v>84</v>
      </c>
      <c r="B120" s="417"/>
      <c r="C120" s="418"/>
      <c r="D120" s="100"/>
      <c r="E120" s="100"/>
      <c r="F120" s="221">
        <v>1</v>
      </c>
      <c r="G120" s="215"/>
      <c r="H120" s="218"/>
      <c r="I120" s="216"/>
      <c r="J120" s="139"/>
      <c r="K120" s="139"/>
      <c r="L120" s="157"/>
      <c r="M120" s="157"/>
      <c r="N120" s="43">
        <f>N118</f>
        <v>0</v>
      </c>
      <c r="O120" s="72"/>
      <c r="R120" s="119" t="e">
        <f t="shared" si="9"/>
        <v>#DIV/0!</v>
      </c>
      <c r="S120" s="128">
        <f t="shared" si="10"/>
        <v>0</v>
      </c>
      <c r="T120" s="135" t="e">
        <f t="shared" si="11"/>
        <v>#DIV/0!</v>
      </c>
      <c r="U120" s="153" t="e">
        <f t="shared" si="12"/>
        <v>#DIV/0!</v>
      </c>
      <c r="V120" s="184" t="e">
        <f t="shared" si="13"/>
        <v>#DIV/0!</v>
      </c>
      <c r="W120" s="185" t="e">
        <f t="shared" si="14"/>
        <v>#DIV/0!</v>
      </c>
    </row>
    <row r="121" spans="1:25" ht="19.5" hidden="1" thickBot="1" x14ac:dyDescent="0.35">
      <c r="A121" s="416" t="s">
        <v>85</v>
      </c>
      <c r="B121" s="417"/>
      <c r="C121" s="418"/>
      <c r="D121" s="100"/>
      <c r="E121" s="100"/>
      <c r="F121" s="221">
        <v>1</v>
      </c>
      <c r="G121" s="215"/>
      <c r="H121" s="216"/>
      <c r="I121" s="216"/>
      <c r="J121" s="139"/>
      <c r="K121" s="141"/>
      <c r="L121" s="158"/>
      <c r="M121" s="158"/>
      <c r="N121" s="51"/>
      <c r="O121" s="72"/>
      <c r="R121" s="119" t="e">
        <f t="shared" si="9"/>
        <v>#DIV/0!</v>
      </c>
      <c r="S121" s="128">
        <f t="shared" si="10"/>
        <v>0</v>
      </c>
      <c r="T121" s="135" t="e">
        <f t="shared" si="11"/>
        <v>#DIV/0!</v>
      </c>
      <c r="U121" s="153" t="e">
        <f t="shared" si="12"/>
        <v>#DIV/0!</v>
      </c>
      <c r="V121" s="184" t="e">
        <f t="shared" si="13"/>
        <v>#DIV/0!</v>
      </c>
      <c r="W121" s="185" t="e">
        <f t="shared" si="14"/>
        <v>#DIV/0!</v>
      </c>
    </row>
    <row r="122" spans="1:25" ht="19.5" hidden="1" thickBot="1" x14ac:dyDescent="0.35">
      <c r="A122" s="416" t="s">
        <v>86</v>
      </c>
      <c r="B122" s="417"/>
      <c r="C122" s="418"/>
      <c r="D122" s="100"/>
      <c r="E122" s="100"/>
      <c r="F122" s="221">
        <v>1</v>
      </c>
      <c r="G122" s="215"/>
      <c r="H122" s="218"/>
      <c r="I122" s="216"/>
      <c r="J122" s="139"/>
      <c r="K122" s="141"/>
      <c r="L122" s="158"/>
      <c r="M122" s="158"/>
      <c r="N122" s="51"/>
      <c r="O122" s="72"/>
      <c r="R122" s="119" t="e">
        <f t="shared" si="9"/>
        <v>#DIV/0!</v>
      </c>
      <c r="S122" s="128">
        <f t="shared" si="10"/>
        <v>0</v>
      </c>
      <c r="T122" s="135" t="e">
        <f t="shared" si="11"/>
        <v>#DIV/0!</v>
      </c>
      <c r="U122" s="153" t="e">
        <f t="shared" si="12"/>
        <v>#DIV/0!</v>
      </c>
      <c r="V122" s="184" t="e">
        <f t="shared" si="13"/>
        <v>#DIV/0!</v>
      </c>
      <c r="W122" s="185" t="e">
        <f t="shared" si="14"/>
        <v>#DIV/0!</v>
      </c>
    </row>
    <row r="123" spans="1:25" ht="19.5" thickBot="1" x14ac:dyDescent="0.35">
      <c r="A123" s="445">
        <v>9</v>
      </c>
      <c r="B123" s="52" t="s">
        <v>187</v>
      </c>
      <c r="C123" s="447" t="s">
        <v>176</v>
      </c>
      <c r="D123" s="113"/>
      <c r="E123" s="113"/>
      <c r="F123" s="221"/>
      <c r="G123" s="235"/>
      <c r="H123" s="216"/>
      <c r="I123" s="236"/>
      <c r="J123" s="435">
        <v>1</v>
      </c>
      <c r="K123" s="435"/>
      <c r="L123" s="159"/>
      <c r="M123" s="159"/>
      <c r="N123" s="427">
        <f>ROUND(K123*100/J123,1)</f>
        <v>0</v>
      </c>
      <c r="O123" s="429"/>
      <c r="R123" s="119"/>
      <c r="S123" s="128"/>
      <c r="T123" s="135"/>
      <c r="U123" s="153"/>
      <c r="V123" s="184"/>
      <c r="W123" s="185">
        <f t="shared" si="14"/>
        <v>0</v>
      </c>
    </row>
    <row r="124" spans="1:25" ht="38.25" thickBot="1" x14ac:dyDescent="0.35">
      <c r="A124" s="446"/>
      <c r="B124" s="68" t="s">
        <v>188</v>
      </c>
      <c r="C124" s="448"/>
      <c r="D124" s="114">
        <v>396300</v>
      </c>
      <c r="E124" s="114">
        <v>396300</v>
      </c>
      <c r="F124" s="221">
        <v>432600</v>
      </c>
      <c r="G124" s="237">
        <v>432600</v>
      </c>
      <c r="H124" s="218"/>
      <c r="I124" s="238"/>
      <c r="J124" s="436"/>
      <c r="K124" s="436"/>
      <c r="L124" s="160">
        <v>1</v>
      </c>
      <c r="M124" s="160"/>
      <c r="N124" s="428"/>
      <c r="O124" s="430"/>
      <c r="R124" s="119">
        <f t="shared" si="9"/>
        <v>1</v>
      </c>
      <c r="S124" s="128">
        <f t="shared" si="10"/>
        <v>1</v>
      </c>
      <c r="T124" s="135" t="e">
        <f t="shared" si="11"/>
        <v>#DIV/0!</v>
      </c>
      <c r="U124" s="153" t="e">
        <f>I124/H124</f>
        <v>#DIV/0!</v>
      </c>
      <c r="V124" s="184" t="e">
        <f t="shared" si="13"/>
        <v>#DIV/0!</v>
      </c>
      <c r="W124" s="185" t="e">
        <f t="shared" si="14"/>
        <v>#DIV/0!</v>
      </c>
      <c r="Y124" s="37">
        <v>9</v>
      </c>
    </row>
    <row r="125" spans="1:25" ht="30.75" hidden="1" customHeight="1" x14ac:dyDescent="0.3">
      <c r="A125" s="431" t="s">
        <v>189</v>
      </c>
      <c r="B125" s="69" t="s">
        <v>92</v>
      </c>
      <c r="C125" s="433"/>
      <c r="D125" s="113"/>
      <c r="E125" s="113"/>
      <c r="F125" s="221">
        <v>1</v>
      </c>
      <c r="G125" s="235"/>
      <c r="H125" s="216"/>
      <c r="I125" s="236"/>
      <c r="J125" s="435"/>
      <c r="K125" s="435"/>
      <c r="L125" s="159"/>
      <c r="M125" s="159"/>
      <c r="N125" s="427" t="e">
        <f>ROUND(K125*100/J125,2)</f>
        <v>#DIV/0!</v>
      </c>
      <c r="O125" s="443" t="s">
        <v>190</v>
      </c>
      <c r="R125" s="119" t="e">
        <f t="shared" si="9"/>
        <v>#DIV/0!</v>
      </c>
      <c r="S125" s="128">
        <f t="shared" si="10"/>
        <v>0</v>
      </c>
      <c r="T125" s="135" t="e">
        <f t="shared" si="11"/>
        <v>#DIV/0!</v>
      </c>
      <c r="U125" s="153" t="e">
        <f t="shared" si="12"/>
        <v>#DIV/0!</v>
      </c>
      <c r="V125" s="184" t="e">
        <f t="shared" si="13"/>
        <v>#DIV/0!</v>
      </c>
      <c r="W125" s="185" t="e">
        <f t="shared" si="14"/>
        <v>#DIV/0!</v>
      </c>
    </row>
    <row r="126" spans="1:25" ht="57" hidden="1" thickBot="1" x14ac:dyDescent="0.35">
      <c r="A126" s="432"/>
      <c r="B126" s="70" t="s">
        <v>191</v>
      </c>
      <c r="C126" s="434"/>
      <c r="D126" s="114"/>
      <c r="E126" s="114"/>
      <c r="F126" s="221">
        <v>1</v>
      </c>
      <c r="G126" s="237"/>
      <c r="H126" s="218"/>
      <c r="I126" s="238"/>
      <c r="J126" s="436"/>
      <c r="K126" s="436"/>
      <c r="L126" s="160"/>
      <c r="M126" s="160"/>
      <c r="N126" s="428"/>
      <c r="O126" s="444"/>
      <c r="R126" s="119" t="e">
        <f t="shared" si="9"/>
        <v>#DIV/0!</v>
      </c>
      <c r="S126" s="128">
        <f t="shared" si="10"/>
        <v>0</v>
      </c>
      <c r="T126" s="135" t="e">
        <f t="shared" si="11"/>
        <v>#DIV/0!</v>
      </c>
      <c r="U126" s="153" t="e">
        <f t="shared" si="12"/>
        <v>#DIV/0!</v>
      </c>
      <c r="V126" s="184" t="e">
        <f t="shared" si="13"/>
        <v>#DIV/0!</v>
      </c>
      <c r="W126" s="185" t="e">
        <f t="shared" si="14"/>
        <v>#DIV/0!</v>
      </c>
    </row>
    <row r="127" spans="1:25" ht="31.5" hidden="1" customHeight="1" thickBot="1" x14ac:dyDescent="0.35">
      <c r="A127" s="422" t="s">
        <v>192</v>
      </c>
      <c r="B127" s="423"/>
      <c r="C127" s="424"/>
      <c r="D127" s="118"/>
      <c r="E127" s="118"/>
      <c r="F127" s="221">
        <v>1</v>
      </c>
      <c r="G127" s="245"/>
      <c r="H127" s="216"/>
      <c r="I127" s="246"/>
      <c r="J127" s="139"/>
      <c r="K127" s="139"/>
      <c r="L127" s="157"/>
      <c r="M127" s="157"/>
      <c r="N127" s="43">
        <f t="shared" ref="N127" si="17">N123</f>
        <v>0</v>
      </c>
      <c r="O127" s="72"/>
      <c r="R127" s="119" t="e">
        <f t="shared" si="9"/>
        <v>#DIV/0!</v>
      </c>
      <c r="S127" s="128">
        <f t="shared" si="10"/>
        <v>0</v>
      </c>
      <c r="T127" s="135" t="e">
        <f t="shared" si="11"/>
        <v>#DIV/0!</v>
      </c>
      <c r="U127" s="153" t="e">
        <f t="shared" si="12"/>
        <v>#DIV/0!</v>
      </c>
      <c r="V127" s="184" t="e">
        <f t="shared" si="13"/>
        <v>#DIV/0!</v>
      </c>
      <c r="W127" s="185" t="e">
        <f t="shared" si="14"/>
        <v>#DIV/0!</v>
      </c>
    </row>
    <row r="128" spans="1:25" ht="19.5" hidden="1" customHeight="1" thickBot="1" x14ac:dyDescent="0.35">
      <c r="A128" s="416" t="s">
        <v>82</v>
      </c>
      <c r="B128" s="417"/>
      <c r="C128" s="418"/>
      <c r="D128" s="100"/>
      <c r="E128" s="100"/>
      <c r="F128" s="221">
        <v>1</v>
      </c>
      <c r="G128" s="215"/>
      <c r="H128" s="218"/>
      <c r="I128" s="216"/>
      <c r="J128" s="139"/>
      <c r="K128" s="141"/>
      <c r="L128" s="158"/>
      <c r="M128" s="158"/>
      <c r="N128" s="51"/>
      <c r="O128" s="72"/>
      <c r="R128" s="119" t="e">
        <f t="shared" si="9"/>
        <v>#DIV/0!</v>
      </c>
      <c r="S128" s="128">
        <f t="shared" si="10"/>
        <v>0</v>
      </c>
      <c r="T128" s="135" t="e">
        <f t="shared" si="11"/>
        <v>#DIV/0!</v>
      </c>
      <c r="U128" s="153" t="e">
        <f t="shared" si="12"/>
        <v>#DIV/0!</v>
      </c>
      <c r="V128" s="184" t="e">
        <f t="shared" si="13"/>
        <v>#DIV/0!</v>
      </c>
      <c r="W128" s="185" t="e">
        <f t="shared" si="14"/>
        <v>#DIV/0!</v>
      </c>
    </row>
    <row r="129" spans="1:25" ht="19.5" hidden="1" customHeight="1" thickBot="1" x14ac:dyDescent="0.35">
      <c r="A129" s="416" t="s">
        <v>84</v>
      </c>
      <c r="B129" s="417"/>
      <c r="C129" s="418"/>
      <c r="D129" s="100"/>
      <c r="E129" s="100"/>
      <c r="F129" s="221">
        <v>1</v>
      </c>
      <c r="G129" s="215"/>
      <c r="H129" s="216"/>
      <c r="I129" s="216"/>
      <c r="J129" s="139"/>
      <c r="K129" s="139"/>
      <c r="L129" s="157"/>
      <c r="M129" s="157"/>
      <c r="N129" s="43">
        <f t="shared" ref="N129" si="18">N127</f>
        <v>0</v>
      </c>
      <c r="O129" s="72"/>
      <c r="R129" s="119" t="e">
        <f t="shared" si="9"/>
        <v>#DIV/0!</v>
      </c>
      <c r="S129" s="128">
        <f t="shared" si="10"/>
        <v>0</v>
      </c>
      <c r="T129" s="135" t="e">
        <f t="shared" si="11"/>
        <v>#DIV/0!</v>
      </c>
      <c r="U129" s="153" t="e">
        <f t="shared" si="12"/>
        <v>#DIV/0!</v>
      </c>
      <c r="V129" s="184" t="e">
        <f t="shared" si="13"/>
        <v>#DIV/0!</v>
      </c>
      <c r="W129" s="185" t="e">
        <f t="shared" si="14"/>
        <v>#DIV/0!</v>
      </c>
    </row>
    <row r="130" spans="1:25" ht="19.5" hidden="1" thickBot="1" x14ac:dyDescent="0.35">
      <c r="A130" s="416" t="s">
        <v>85</v>
      </c>
      <c r="B130" s="417"/>
      <c r="C130" s="418"/>
      <c r="D130" s="100"/>
      <c r="E130" s="100"/>
      <c r="F130" s="221">
        <v>1</v>
      </c>
      <c r="G130" s="215"/>
      <c r="H130" s="218"/>
      <c r="I130" s="216"/>
      <c r="J130" s="139"/>
      <c r="K130" s="141"/>
      <c r="L130" s="158"/>
      <c r="M130" s="158"/>
      <c r="N130" s="51"/>
      <c r="O130" s="72"/>
      <c r="R130" s="119" t="e">
        <f t="shared" si="9"/>
        <v>#DIV/0!</v>
      </c>
      <c r="S130" s="128">
        <f t="shared" si="10"/>
        <v>0</v>
      </c>
      <c r="T130" s="135" t="e">
        <f t="shared" si="11"/>
        <v>#DIV/0!</v>
      </c>
      <c r="U130" s="153" t="e">
        <f t="shared" si="12"/>
        <v>#DIV/0!</v>
      </c>
      <c r="V130" s="184" t="e">
        <f t="shared" si="13"/>
        <v>#DIV/0!</v>
      </c>
      <c r="W130" s="185" t="e">
        <f t="shared" si="14"/>
        <v>#DIV/0!</v>
      </c>
    </row>
    <row r="131" spans="1:25" ht="19.5" hidden="1" thickBot="1" x14ac:dyDescent="0.35">
      <c r="A131" s="416" t="s">
        <v>86</v>
      </c>
      <c r="B131" s="417"/>
      <c r="C131" s="418"/>
      <c r="D131" s="100"/>
      <c r="E131" s="100"/>
      <c r="F131" s="221">
        <v>1</v>
      </c>
      <c r="G131" s="215"/>
      <c r="H131" s="216"/>
      <c r="I131" s="216"/>
      <c r="J131" s="139"/>
      <c r="K131" s="141"/>
      <c r="L131" s="158"/>
      <c r="M131" s="158"/>
      <c r="N131" s="51"/>
      <c r="O131" s="72"/>
      <c r="R131" s="119" t="e">
        <f t="shared" si="9"/>
        <v>#DIV/0!</v>
      </c>
      <c r="S131" s="128">
        <f t="shared" si="10"/>
        <v>0</v>
      </c>
      <c r="T131" s="135" t="e">
        <f t="shared" si="11"/>
        <v>#DIV/0!</v>
      </c>
      <c r="U131" s="153" t="e">
        <f t="shared" si="12"/>
        <v>#DIV/0!</v>
      </c>
      <c r="V131" s="184" t="e">
        <f t="shared" si="13"/>
        <v>#DIV/0!</v>
      </c>
      <c r="W131" s="185" t="e">
        <f t="shared" si="14"/>
        <v>#DIV/0!</v>
      </c>
    </row>
    <row r="132" spans="1:25" ht="19.5" thickBot="1" x14ac:dyDescent="0.35">
      <c r="A132" s="445">
        <v>10</v>
      </c>
      <c r="B132" s="52" t="s">
        <v>193</v>
      </c>
      <c r="C132" s="447" t="s">
        <v>176</v>
      </c>
      <c r="D132" s="113"/>
      <c r="E132" s="113"/>
      <c r="F132" s="221"/>
      <c r="G132" s="235"/>
      <c r="H132" s="218"/>
      <c r="I132" s="236"/>
      <c r="J132" s="435">
        <v>1</v>
      </c>
      <c r="K132" s="435"/>
      <c r="L132" s="159"/>
      <c r="M132" s="159"/>
      <c r="N132" s="427">
        <f>ROUND(K132*100/J132,1)</f>
        <v>0</v>
      </c>
      <c r="O132" s="429"/>
      <c r="R132" s="119"/>
      <c r="S132" s="128"/>
      <c r="T132" s="135"/>
      <c r="U132" s="153"/>
      <c r="V132" s="184"/>
      <c r="W132" s="185">
        <f t="shared" si="14"/>
        <v>0</v>
      </c>
    </row>
    <row r="133" spans="1:25" ht="30.75" customHeight="1" thickBot="1" x14ac:dyDescent="0.35">
      <c r="A133" s="446"/>
      <c r="B133" s="68" t="s">
        <v>194</v>
      </c>
      <c r="C133" s="448"/>
      <c r="D133" s="114">
        <v>681300</v>
      </c>
      <c r="E133" s="114">
        <v>681300</v>
      </c>
      <c r="F133" s="221">
        <v>767900</v>
      </c>
      <c r="G133" s="237">
        <v>767900</v>
      </c>
      <c r="H133" s="216"/>
      <c r="I133" s="238"/>
      <c r="J133" s="436"/>
      <c r="K133" s="436"/>
      <c r="L133" s="160">
        <v>1</v>
      </c>
      <c r="M133" s="160"/>
      <c r="N133" s="428"/>
      <c r="O133" s="430"/>
      <c r="R133" s="119">
        <f t="shared" si="9"/>
        <v>1</v>
      </c>
      <c r="S133" s="128">
        <f t="shared" si="10"/>
        <v>1</v>
      </c>
      <c r="T133" s="135" t="e">
        <f t="shared" si="11"/>
        <v>#DIV/0!</v>
      </c>
      <c r="U133" s="153" t="e">
        <f>I133/H133</f>
        <v>#DIV/0!</v>
      </c>
      <c r="V133" s="184" t="e">
        <f t="shared" si="13"/>
        <v>#DIV/0!</v>
      </c>
      <c r="W133" s="185" t="e">
        <f t="shared" si="14"/>
        <v>#DIV/0!</v>
      </c>
      <c r="Y133" s="37">
        <v>10</v>
      </c>
    </row>
    <row r="134" spans="1:25" ht="19.5" hidden="1" thickBot="1" x14ac:dyDescent="0.35">
      <c r="A134" s="431" t="s">
        <v>195</v>
      </c>
      <c r="B134" s="69" t="s">
        <v>92</v>
      </c>
      <c r="C134" s="433"/>
      <c r="D134" s="113"/>
      <c r="E134" s="113"/>
      <c r="F134" s="221">
        <v>1</v>
      </c>
      <c r="G134" s="235"/>
      <c r="H134" s="218"/>
      <c r="I134" s="236"/>
      <c r="J134" s="449"/>
      <c r="K134" s="449"/>
      <c r="L134" s="247"/>
      <c r="M134" s="169"/>
      <c r="N134" s="451" t="e">
        <f>ROUND(K134*100/J134,2)</f>
        <v>#DIV/0!</v>
      </c>
      <c r="O134" s="453"/>
      <c r="R134" s="119" t="e">
        <f t="shared" si="9"/>
        <v>#DIV/0!</v>
      </c>
      <c r="S134" s="128">
        <f t="shared" si="10"/>
        <v>0</v>
      </c>
      <c r="T134" s="135" t="e">
        <f t="shared" si="11"/>
        <v>#DIV/0!</v>
      </c>
      <c r="U134" s="153" t="e">
        <f t="shared" si="12"/>
        <v>#DIV/0!</v>
      </c>
      <c r="V134" s="184" t="e">
        <f t="shared" si="13"/>
        <v>#DIV/0!</v>
      </c>
      <c r="W134" s="185" t="e">
        <f t="shared" si="14"/>
        <v>#DIV/0!</v>
      </c>
    </row>
    <row r="135" spans="1:25" ht="19.5" hidden="1" customHeight="1" thickBot="1" x14ac:dyDescent="0.35">
      <c r="A135" s="432"/>
      <c r="B135" s="70" t="s">
        <v>196</v>
      </c>
      <c r="C135" s="434"/>
      <c r="D135" s="114"/>
      <c r="E135" s="114"/>
      <c r="F135" s="221">
        <v>1</v>
      </c>
      <c r="G135" s="237"/>
      <c r="H135" s="216"/>
      <c r="I135" s="238"/>
      <c r="J135" s="450"/>
      <c r="K135" s="450"/>
      <c r="L135" s="248"/>
      <c r="M135" s="170"/>
      <c r="N135" s="452"/>
      <c r="O135" s="454"/>
      <c r="P135" s="36" t="s">
        <v>83</v>
      </c>
      <c r="R135" s="119" t="e">
        <f t="shared" si="9"/>
        <v>#DIV/0!</v>
      </c>
      <c r="S135" s="128">
        <f t="shared" si="10"/>
        <v>0</v>
      </c>
      <c r="T135" s="135" t="e">
        <f t="shared" si="11"/>
        <v>#DIV/0!</v>
      </c>
      <c r="U135" s="153" t="e">
        <f t="shared" si="12"/>
        <v>#DIV/0!</v>
      </c>
      <c r="V135" s="184" t="e">
        <f t="shared" si="13"/>
        <v>#DIV/0!</v>
      </c>
      <c r="W135" s="185" t="e">
        <f t="shared" si="14"/>
        <v>#DIV/0!</v>
      </c>
    </row>
    <row r="136" spans="1:25" ht="31.5" hidden="1" customHeight="1" thickBot="1" x14ac:dyDescent="0.35">
      <c r="A136" s="422" t="s">
        <v>197</v>
      </c>
      <c r="B136" s="423"/>
      <c r="C136" s="424"/>
      <c r="D136" s="118"/>
      <c r="E136" s="118"/>
      <c r="F136" s="221">
        <v>1</v>
      </c>
      <c r="G136" s="245"/>
      <c r="H136" s="218"/>
      <c r="I136" s="246"/>
      <c r="J136" s="148"/>
      <c r="K136" s="148"/>
      <c r="L136" s="172"/>
      <c r="M136" s="172"/>
      <c r="N136" s="89">
        <f>N132</f>
        <v>0</v>
      </c>
      <c r="O136" s="90"/>
      <c r="R136" s="119" t="e">
        <f t="shared" si="9"/>
        <v>#DIV/0!</v>
      </c>
      <c r="S136" s="128">
        <f t="shared" si="10"/>
        <v>0</v>
      </c>
      <c r="T136" s="135" t="e">
        <f t="shared" si="11"/>
        <v>#DIV/0!</v>
      </c>
      <c r="U136" s="153" t="e">
        <f t="shared" si="12"/>
        <v>#DIV/0!</v>
      </c>
      <c r="V136" s="184" t="e">
        <f t="shared" si="13"/>
        <v>#DIV/0!</v>
      </c>
      <c r="W136" s="185" t="e">
        <f t="shared" si="14"/>
        <v>#DIV/0!</v>
      </c>
    </row>
    <row r="137" spans="1:25" ht="19.5" hidden="1" customHeight="1" thickBot="1" x14ac:dyDescent="0.35">
      <c r="A137" s="416" t="s">
        <v>82</v>
      </c>
      <c r="B137" s="417"/>
      <c r="C137" s="418"/>
      <c r="D137" s="100"/>
      <c r="E137" s="100"/>
      <c r="F137" s="221">
        <v>1</v>
      </c>
      <c r="G137" s="215"/>
      <c r="H137" s="216"/>
      <c r="I137" s="216"/>
      <c r="J137" s="148"/>
      <c r="K137" s="148"/>
      <c r="L137" s="172"/>
      <c r="M137" s="172"/>
      <c r="N137" s="89"/>
      <c r="O137" s="90"/>
      <c r="R137" s="119" t="e">
        <f t="shared" si="9"/>
        <v>#DIV/0!</v>
      </c>
      <c r="S137" s="128">
        <f t="shared" si="10"/>
        <v>0</v>
      </c>
      <c r="T137" s="135" t="e">
        <f t="shared" si="11"/>
        <v>#DIV/0!</v>
      </c>
      <c r="U137" s="153" t="e">
        <f t="shared" si="12"/>
        <v>#DIV/0!</v>
      </c>
      <c r="V137" s="184" t="e">
        <f t="shared" si="13"/>
        <v>#DIV/0!</v>
      </c>
      <c r="W137" s="185" t="e">
        <f t="shared" si="14"/>
        <v>#DIV/0!</v>
      </c>
    </row>
    <row r="138" spans="1:25" ht="19.5" hidden="1" customHeight="1" thickBot="1" x14ac:dyDescent="0.35">
      <c r="A138" s="416" t="s">
        <v>84</v>
      </c>
      <c r="B138" s="417"/>
      <c r="C138" s="418"/>
      <c r="D138" s="100"/>
      <c r="E138" s="100"/>
      <c r="F138" s="221">
        <v>1</v>
      </c>
      <c r="G138" s="215"/>
      <c r="H138" s="218"/>
      <c r="I138" s="216"/>
      <c r="J138" s="148"/>
      <c r="K138" s="148"/>
      <c r="L138" s="172"/>
      <c r="M138" s="172"/>
      <c r="N138" s="89">
        <f>N136</f>
        <v>0</v>
      </c>
      <c r="O138" s="90"/>
      <c r="R138" s="119" t="e">
        <f t="shared" ref="R138:R168" si="19">E138/D138</f>
        <v>#DIV/0!</v>
      </c>
      <c r="S138" s="128">
        <f t="shared" ref="S138:S149" si="20">G138/F138</f>
        <v>0</v>
      </c>
      <c r="T138" s="135" t="e">
        <f t="shared" ref="T138:T149" si="21">I138/H138</f>
        <v>#DIV/0!</v>
      </c>
      <c r="U138" s="153" t="e">
        <f t="shared" ref="U138:U168" si="22">H138/G138</f>
        <v>#DIV/0!</v>
      </c>
      <c r="V138" s="184" t="e">
        <f t="shared" ref="V138:V168" si="23">I138/H138</f>
        <v>#DIV/0!</v>
      </c>
      <c r="W138" s="185" t="e">
        <f t="shared" ref="W138:W149" si="24">(R138+S138+T138+U138+V138)/2</f>
        <v>#DIV/0!</v>
      </c>
    </row>
    <row r="139" spans="1:25" ht="19.5" hidden="1" thickBot="1" x14ac:dyDescent="0.35">
      <c r="A139" s="416" t="s">
        <v>85</v>
      </c>
      <c r="B139" s="417"/>
      <c r="C139" s="418"/>
      <c r="D139" s="100"/>
      <c r="E139" s="100"/>
      <c r="F139" s="221">
        <v>1</v>
      </c>
      <c r="G139" s="215"/>
      <c r="H139" s="216"/>
      <c r="I139" s="216"/>
      <c r="J139" s="148"/>
      <c r="K139" s="148"/>
      <c r="L139" s="172"/>
      <c r="M139" s="172"/>
      <c r="N139" s="89"/>
      <c r="O139" s="90"/>
      <c r="R139" s="119" t="e">
        <f t="shared" si="19"/>
        <v>#DIV/0!</v>
      </c>
      <c r="S139" s="128">
        <f t="shared" si="20"/>
        <v>0</v>
      </c>
      <c r="T139" s="135" t="e">
        <f t="shared" si="21"/>
        <v>#DIV/0!</v>
      </c>
      <c r="U139" s="153" t="e">
        <f t="shared" si="22"/>
        <v>#DIV/0!</v>
      </c>
      <c r="V139" s="184" t="e">
        <f t="shared" si="23"/>
        <v>#DIV/0!</v>
      </c>
      <c r="W139" s="185" t="e">
        <f t="shared" si="24"/>
        <v>#DIV/0!</v>
      </c>
    </row>
    <row r="140" spans="1:25" ht="19.5" hidden="1" thickBot="1" x14ac:dyDescent="0.35">
      <c r="A140" s="416" t="s">
        <v>86</v>
      </c>
      <c r="B140" s="417"/>
      <c r="C140" s="418"/>
      <c r="D140" s="100"/>
      <c r="E140" s="100"/>
      <c r="F140" s="221">
        <v>1</v>
      </c>
      <c r="G140" s="215"/>
      <c r="H140" s="218"/>
      <c r="I140" s="216"/>
      <c r="J140" s="148"/>
      <c r="K140" s="148"/>
      <c r="L140" s="172"/>
      <c r="M140" s="172"/>
      <c r="N140" s="89"/>
      <c r="O140" s="90"/>
      <c r="R140" s="119" t="e">
        <f t="shared" si="19"/>
        <v>#DIV/0!</v>
      </c>
      <c r="S140" s="128">
        <f t="shared" si="20"/>
        <v>0</v>
      </c>
      <c r="T140" s="135" t="e">
        <f t="shared" si="21"/>
        <v>#DIV/0!</v>
      </c>
      <c r="U140" s="153" t="e">
        <f t="shared" si="22"/>
        <v>#DIV/0!</v>
      </c>
      <c r="V140" s="184" t="e">
        <f t="shared" si="23"/>
        <v>#DIV/0!</v>
      </c>
      <c r="W140" s="185" t="e">
        <f t="shared" si="24"/>
        <v>#DIV/0!</v>
      </c>
    </row>
    <row r="141" spans="1:25" ht="19.5" hidden="1" thickBot="1" x14ac:dyDescent="0.35">
      <c r="A141" s="431" t="s">
        <v>199</v>
      </c>
      <c r="B141" s="69" t="s">
        <v>92</v>
      </c>
      <c r="C141" s="433"/>
      <c r="D141" s="113"/>
      <c r="E141" s="113"/>
      <c r="F141" s="221">
        <v>1</v>
      </c>
      <c r="G141" s="235"/>
      <c r="H141" s="216"/>
      <c r="I141" s="236"/>
      <c r="J141" s="425"/>
      <c r="K141" s="435"/>
      <c r="L141" s="159"/>
      <c r="M141" s="159"/>
      <c r="N141" s="427" t="e">
        <f>K141*100/J141</f>
        <v>#DIV/0!</v>
      </c>
      <c r="O141" s="437"/>
      <c r="R141" s="119" t="e">
        <f t="shared" si="19"/>
        <v>#DIV/0!</v>
      </c>
      <c r="S141" s="128">
        <f t="shared" si="20"/>
        <v>0</v>
      </c>
      <c r="T141" s="135" t="e">
        <f t="shared" si="21"/>
        <v>#DIV/0!</v>
      </c>
      <c r="U141" s="153" t="e">
        <f t="shared" si="22"/>
        <v>#DIV/0!</v>
      </c>
      <c r="V141" s="184" t="e">
        <f t="shared" si="23"/>
        <v>#DIV/0!</v>
      </c>
      <c r="W141" s="185" t="e">
        <f t="shared" si="24"/>
        <v>#DIV/0!</v>
      </c>
    </row>
    <row r="142" spans="1:25" ht="40.5" hidden="1" customHeight="1" thickBot="1" x14ac:dyDescent="0.35">
      <c r="A142" s="432"/>
      <c r="B142" s="70" t="s">
        <v>200</v>
      </c>
      <c r="C142" s="434"/>
      <c r="D142" s="114"/>
      <c r="E142" s="114"/>
      <c r="F142" s="221">
        <v>1</v>
      </c>
      <c r="G142" s="237"/>
      <c r="H142" s="218"/>
      <c r="I142" s="238"/>
      <c r="J142" s="426"/>
      <c r="K142" s="436"/>
      <c r="L142" s="160"/>
      <c r="M142" s="160"/>
      <c r="N142" s="428"/>
      <c r="O142" s="438"/>
      <c r="R142" s="119" t="e">
        <f t="shared" si="19"/>
        <v>#DIV/0!</v>
      </c>
      <c r="S142" s="128">
        <f t="shared" si="20"/>
        <v>0</v>
      </c>
      <c r="T142" s="135" t="e">
        <f t="shared" si="21"/>
        <v>#DIV/0!</v>
      </c>
      <c r="U142" s="153" t="e">
        <f t="shared" si="22"/>
        <v>#DIV/0!</v>
      </c>
      <c r="V142" s="184" t="e">
        <f t="shared" si="23"/>
        <v>#DIV/0!</v>
      </c>
      <c r="W142" s="185" t="e">
        <f t="shared" si="24"/>
        <v>#DIV/0!</v>
      </c>
    </row>
    <row r="143" spans="1:25" ht="31.5" hidden="1" customHeight="1" thickBot="1" x14ac:dyDescent="0.35">
      <c r="A143" s="422" t="s">
        <v>201</v>
      </c>
      <c r="B143" s="423"/>
      <c r="C143" s="424"/>
      <c r="D143" s="118"/>
      <c r="E143" s="118"/>
      <c r="F143" s="221">
        <v>1</v>
      </c>
      <c r="G143" s="245"/>
      <c r="H143" s="216"/>
      <c r="I143" s="246"/>
      <c r="J143" s="139"/>
      <c r="K143" s="139"/>
      <c r="L143" s="157"/>
      <c r="M143" s="157"/>
      <c r="N143" s="43" t="e">
        <f>#REF!</f>
        <v>#REF!</v>
      </c>
      <c r="O143" s="72"/>
      <c r="R143" s="119" t="e">
        <f t="shared" si="19"/>
        <v>#DIV/0!</v>
      </c>
      <c r="S143" s="128">
        <f t="shared" si="20"/>
        <v>0</v>
      </c>
      <c r="T143" s="135" t="e">
        <f t="shared" si="21"/>
        <v>#DIV/0!</v>
      </c>
      <c r="U143" s="153" t="e">
        <f t="shared" si="22"/>
        <v>#DIV/0!</v>
      </c>
      <c r="V143" s="184" t="e">
        <f t="shared" si="23"/>
        <v>#DIV/0!</v>
      </c>
      <c r="W143" s="185" t="e">
        <f t="shared" si="24"/>
        <v>#DIV/0!</v>
      </c>
    </row>
    <row r="144" spans="1:25" ht="19.5" hidden="1" customHeight="1" thickBot="1" x14ac:dyDescent="0.35">
      <c r="A144" s="416" t="s">
        <v>82</v>
      </c>
      <c r="B144" s="417"/>
      <c r="C144" s="418"/>
      <c r="D144" s="100"/>
      <c r="E144" s="100"/>
      <c r="F144" s="221">
        <v>1</v>
      </c>
      <c r="G144" s="215"/>
      <c r="H144" s="218"/>
      <c r="I144" s="216"/>
      <c r="J144" s="139"/>
      <c r="K144" s="141"/>
      <c r="L144" s="158"/>
      <c r="M144" s="158"/>
      <c r="N144" s="51"/>
      <c r="O144" s="72"/>
      <c r="R144" s="119" t="e">
        <f t="shared" si="19"/>
        <v>#DIV/0!</v>
      </c>
      <c r="S144" s="128">
        <f t="shared" si="20"/>
        <v>0</v>
      </c>
      <c r="T144" s="135" t="e">
        <f t="shared" si="21"/>
        <v>#DIV/0!</v>
      </c>
      <c r="U144" s="153" t="e">
        <f t="shared" si="22"/>
        <v>#DIV/0!</v>
      </c>
      <c r="V144" s="184" t="e">
        <f t="shared" si="23"/>
        <v>#DIV/0!</v>
      </c>
      <c r="W144" s="185" t="e">
        <f t="shared" si="24"/>
        <v>#DIV/0!</v>
      </c>
    </row>
    <row r="145" spans="1:25" ht="19.5" hidden="1" customHeight="1" thickBot="1" x14ac:dyDescent="0.35">
      <c r="A145" s="416" t="s">
        <v>84</v>
      </c>
      <c r="B145" s="417"/>
      <c r="C145" s="418"/>
      <c r="D145" s="100"/>
      <c r="E145" s="100"/>
      <c r="F145" s="221">
        <v>1</v>
      </c>
      <c r="G145" s="215"/>
      <c r="H145" s="216"/>
      <c r="I145" s="216"/>
      <c r="J145" s="139"/>
      <c r="K145" s="139"/>
      <c r="L145" s="157"/>
      <c r="M145" s="157"/>
      <c r="N145" s="43" t="e">
        <f t="shared" ref="N145" si="25">N143</f>
        <v>#REF!</v>
      </c>
      <c r="O145" s="72"/>
      <c r="R145" s="119" t="e">
        <f t="shared" si="19"/>
        <v>#DIV/0!</v>
      </c>
      <c r="S145" s="128">
        <f t="shared" si="20"/>
        <v>0</v>
      </c>
      <c r="T145" s="135" t="e">
        <f t="shared" si="21"/>
        <v>#DIV/0!</v>
      </c>
      <c r="U145" s="153" t="e">
        <f t="shared" si="22"/>
        <v>#DIV/0!</v>
      </c>
      <c r="V145" s="184" t="e">
        <f t="shared" si="23"/>
        <v>#DIV/0!</v>
      </c>
      <c r="W145" s="185" t="e">
        <f t="shared" si="24"/>
        <v>#DIV/0!</v>
      </c>
    </row>
    <row r="146" spans="1:25" ht="19.5" hidden="1" thickBot="1" x14ac:dyDescent="0.35">
      <c r="A146" s="416" t="s">
        <v>85</v>
      </c>
      <c r="B146" s="417"/>
      <c r="C146" s="418"/>
      <c r="D146" s="100"/>
      <c r="E146" s="100"/>
      <c r="F146" s="221">
        <v>1</v>
      </c>
      <c r="G146" s="215"/>
      <c r="H146" s="218"/>
      <c r="I146" s="216"/>
      <c r="J146" s="139"/>
      <c r="K146" s="141"/>
      <c r="L146" s="158"/>
      <c r="M146" s="158"/>
      <c r="N146" s="51"/>
      <c r="O146" s="72"/>
      <c r="R146" s="119" t="e">
        <f t="shared" si="19"/>
        <v>#DIV/0!</v>
      </c>
      <c r="S146" s="128">
        <f t="shared" si="20"/>
        <v>0</v>
      </c>
      <c r="T146" s="135" t="e">
        <f t="shared" si="21"/>
        <v>#DIV/0!</v>
      </c>
      <c r="U146" s="153" t="e">
        <f t="shared" si="22"/>
        <v>#DIV/0!</v>
      </c>
      <c r="V146" s="184" t="e">
        <f t="shared" si="23"/>
        <v>#DIV/0!</v>
      </c>
      <c r="W146" s="185" t="e">
        <f t="shared" si="24"/>
        <v>#DIV/0!</v>
      </c>
    </row>
    <row r="147" spans="1:25" ht="19.5" hidden="1" thickBot="1" x14ac:dyDescent="0.35">
      <c r="A147" s="416" t="s">
        <v>86</v>
      </c>
      <c r="B147" s="417"/>
      <c r="C147" s="418"/>
      <c r="D147" s="100"/>
      <c r="E147" s="100"/>
      <c r="F147" s="221">
        <v>1</v>
      </c>
      <c r="G147" s="215"/>
      <c r="H147" s="216"/>
      <c r="I147" s="216"/>
      <c r="J147" s="139"/>
      <c r="K147" s="141"/>
      <c r="L147" s="158"/>
      <c r="M147" s="158"/>
      <c r="N147" s="51"/>
      <c r="O147" s="72"/>
      <c r="R147" s="119" t="e">
        <f t="shared" si="19"/>
        <v>#DIV/0!</v>
      </c>
      <c r="S147" s="128">
        <f t="shared" si="20"/>
        <v>0</v>
      </c>
      <c r="T147" s="135" t="e">
        <f t="shared" si="21"/>
        <v>#DIV/0!</v>
      </c>
      <c r="U147" s="153" t="e">
        <f t="shared" si="22"/>
        <v>#DIV/0!</v>
      </c>
      <c r="V147" s="184" t="e">
        <f t="shared" si="23"/>
        <v>#DIV/0!</v>
      </c>
      <c r="W147" s="185" t="e">
        <f t="shared" si="24"/>
        <v>#DIV/0!</v>
      </c>
    </row>
    <row r="148" spans="1:25" ht="19.5" thickBot="1" x14ac:dyDescent="0.35">
      <c r="A148" s="445">
        <v>12</v>
      </c>
      <c r="B148" s="52" t="s">
        <v>198</v>
      </c>
      <c r="C148" s="447" t="s">
        <v>176</v>
      </c>
      <c r="D148" s="113"/>
      <c r="E148" s="113"/>
      <c r="F148" s="221"/>
      <c r="G148" s="235"/>
      <c r="H148" s="218"/>
      <c r="I148" s="236"/>
      <c r="J148" s="425">
        <v>1</v>
      </c>
      <c r="K148" s="425"/>
      <c r="L148" s="155"/>
      <c r="M148" s="155"/>
      <c r="N148" s="427">
        <f>ROUND(K148*100/J148,1)</f>
        <v>0</v>
      </c>
      <c r="O148" s="429"/>
      <c r="R148" s="119"/>
      <c r="S148" s="128"/>
      <c r="T148" s="135"/>
      <c r="U148" s="153"/>
      <c r="V148" s="184"/>
      <c r="W148" s="185">
        <f t="shared" si="24"/>
        <v>0</v>
      </c>
    </row>
    <row r="149" spans="1:25" ht="87.75" customHeight="1" thickBot="1" x14ac:dyDescent="0.35">
      <c r="A149" s="446"/>
      <c r="B149" s="68" t="s">
        <v>202</v>
      </c>
      <c r="C149" s="448"/>
      <c r="D149" s="114">
        <v>1363300</v>
      </c>
      <c r="E149" s="114">
        <v>1363300</v>
      </c>
      <c r="F149" s="221">
        <v>1594700</v>
      </c>
      <c r="G149" s="237">
        <v>1594700</v>
      </c>
      <c r="H149" s="216"/>
      <c r="I149" s="238"/>
      <c r="J149" s="426"/>
      <c r="K149" s="426"/>
      <c r="L149" s="156">
        <v>1</v>
      </c>
      <c r="M149" s="156"/>
      <c r="N149" s="428"/>
      <c r="O149" s="430"/>
      <c r="R149" s="119">
        <f t="shared" si="19"/>
        <v>1</v>
      </c>
      <c r="S149" s="128">
        <f t="shared" si="20"/>
        <v>1</v>
      </c>
      <c r="T149" s="135" t="e">
        <f t="shared" si="21"/>
        <v>#DIV/0!</v>
      </c>
      <c r="U149" s="153" t="e">
        <f>I149/H149</f>
        <v>#DIV/0!</v>
      </c>
      <c r="V149" s="184" t="e">
        <f t="shared" si="23"/>
        <v>#DIV/0!</v>
      </c>
      <c r="W149" s="185" t="e">
        <f t="shared" si="24"/>
        <v>#DIV/0!</v>
      </c>
      <c r="Y149" s="37">
        <v>11</v>
      </c>
    </row>
    <row r="150" spans="1:25" ht="15.75" hidden="1" customHeight="1" x14ac:dyDescent="0.3">
      <c r="A150" s="431" t="s">
        <v>203</v>
      </c>
      <c r="B150" s="69" t="s">
        <v>92</v>
      </c>
      <c r="C150" s="433"/>
      <c r="D150" s="113"/>
      <c r="E150" s="113"/>
      <c r="F150" s="124"/>
      <c r="G150" s="124"/>
      <c r="H150" s="131"/>
      <c r="I150" s="131"/>
      <c r="J150" s="439"/>
      <c r="K150" s="441"/>
      <c r="L150" s="167"/>
      <c r="M150" s="167"/>
      <c r="N150" s="427" t="e">
        <f>ROUND(K150*100/J150,2)</f>
        <v>#DIV/0!</v>
      </c>
      <c r="O150" s="443"/>
      <c r="R150" s="119" t="e">
        <f t="shared" si="19"/>
        <v>#DIV/0!</v>
      </c>
      <c r="S150" s="128" t="e">
        <f t="shared" ref="S150:S168" si="26">F150/E150</f>
        <v>#DIV/0!</v>
      </c>
      <c r="T150" s="135" t="e">
        <f t="shared" ref="T150:T168" si="27">G150/F150</f>
        <v>#DIV/0!</v>
      </c>
      <c r="U150" s="153" t="e">
        <f t="shared" si="22"/>
        <v>#DIV/0!</v>
      </c>
      <c r="V150" s="184" t="e">
        <f t="shared" si="23"/>
        <v>#DIV/0!</v>
      </c>
      <c r="W150" s="185" t="e">
        <f t="shared" ref="W150:W168" si="28">(R150+S150+T150+U150+V150)/5</f>
        <v>#DIV/0!</v>
      </c>
    </row>
    <row r="151" spans="1:25" ht="47.25" hidden="1" customHeight="1" thickBot="1" x14ac:dyDescent="0.35">
      <c r="A151" s="432"/>
      <c r="B151" s="70" t="s">
        <v>204</v>
      </c>
      <c r="C151" s="434"/>
      <c r="D151" s="114">
        <v>1274700</v>
      </c>
      <c r="E151" s="114">
        <v>1274700</v>
      </c>
      <c r="F151" s="125"/>
      <c r="G151" s="125"/>
      <c r="H151" s="132"/>
      <c r="I151" s="132"/>
      <c r="J151" s="440"/>
      <c r="K151" s="442"/>
      <c r="L151" s="168"/>
      <c r="M151" s="168"/>
      <c r="N151" s="428"/>
      <c r="O151" s="444"/>
      <c r="R151" s="119">
        <f t="shared" si="19"/>
        <v>1</v>
      </c>
      <c r="S151" s="128">
        <f t="shared" si="26"/>
        <v>0</v>
      </c>
      <c r="T151" s="135" t="e">
        <f t="shared" si="27"/>
        <v>#DIV/0!</v>
      </c>
      <c r="U151" s="153" t="e">
        <f t="shared" si="22"/>
        <v>#DIV/0!</v>
      </c>
      <c r="V151" s="184" t="e">
        <f t="shared" si="23"/>
        <v>#DIV/0!</v>
      </c>
      <c r="W151" s="185" t="e">
        <f t="shared" si="28"/>
        <v>#DIV/0!</v>
      </c>
    </row>
    <row r="152" spans="1:25" ht="92.25" hidden="1" customHeight="1" thickBot="1" x14ac:dyDescent="0.35">
      <c r="A152" s="77" t="s">
        <v>205</v>
      </c>
      <c r="B152" s="79" t="s">
        <v>206</v>
      </c>
      <c r="C152" s="79"/>
      <c r="D152" s="116"/>
      <c r="E152" s="116"/>
      <c r="F152" s="126"/>
      <c r="G152" s="126"/>
      <c r="H152" s="133"/>
      <c r="I152" s="133"/>
      <c r="J152" s="150"/>
      <c r="K152" s="146"/>
      <c r="L152" s="165"/>
      <c r="M152" s="165"/>
      <c r="N152" s="94" t="e">
        <f>ROUND(K152*100/J152,2)</f>
        <v>#DIV/0!</v>
      </c>
      <c r="O152" s="78"/>
      <c r="R152" s="119" t="e">
        <f t="shared" si="19"/>
        <v>#DIV/0!</v>
      </c>
      <c r="S152" s="128" t="e">
        <f t="shared" si="26"/>
        <v>#DIV/0!</v>
      </c>
      <c r="T152" s="135" t="e">
        <f t="shared" si="27"/>
        <v>#DIV/0!</v>
      </c>
      <c r="U152" s="153" t="e">
        <f t="shared" si="22"/>
        <v>#DIV/0!</v>
      </c>
      <c r="V152" s="184" t="e">
        <f t="shared" si="23"/>
        <v>#DIV/0!</v>
      </c>
      <c r="W152" s="185" t="e">
        <f t="shared" si="28"/>
        <v>#DIV/0!</v>
      </c>
    </row>
    <row r="153" spans="1:25" ht="31.5" hidden="1" customHeight="1" thickBot="1" x14ac:dyDescent="0.35">
      <c r="A153" s="422" t="s">
        <v>207</v>
      </c>
      <c r="B153" s="423"/>
      <c r="C153" s="424"/>
      <c r="D153" s="118">
        <v>1274700</v>
      </c>
      <c r="E153" s="118">
        <v>1274700</v>
      </c>
      <c r="F153" s="127"/>
      <c r="G153" s="127"/>
      <c r="H153" s="134"/>
      <c r="I153" s="134"/>
      <c r="J153" s="149"/>
      <c r="K153" s="139"/>
      <c r="L153" s="157"/>
      <c r="M153" s="157"/>
      <c r="N153" s="95">
        <f t="shared" ref="N153" si="29">N148</f>
        <v>0</v>
      </c>
      <c r="O153" s="72"/>
      <c r="R153" s="119">
        <f t="shared" si="19"/>
        <v>1</v>
      </c>
      <c r="S153" s="128">
        <f t="shared" si="26"/>
        <v>0</v>
      </c>
      <c r="T153" s="135" t="e">
        <f t="shared" si="27"/>
        <v>#DIV/0!</v>
      </c>
      <c r="U153" s="153" t="e">
        <f t="shared" si="22"/>
        <v>#DIV/0!</v>
      </c>
      <c r="V153" s="184" t="e">
        <f t="shared" si="23"/>
        <v>#DIV/0!</v>
      </c>
      <c r="W153" s="185" t="e">
        <f t="shared" si="28"/>
        <v>#DIV/0!</v>
      </c>
    </row>
    <row r="154" spans="1:25" ht="19.5" hidden="1" thickBot="1" x14ac:dyDescent="0.35">
      <c r="A154" s="416" t="s">
        <v>82</v>
      </c>
      <c r="B154" s="417"/>
      <c r="C154" s="418"/>
      <c r="D154" s="100"/>
      <c r="E154" s="100"/>
      <c r="F154" s="123"/>
      <c r="G154" s="123"/>
      <c r="H154" s="130"/>
      <c r="I154" s="130"/>
      <c r="J154" s="149"/>
      <c r="K154" s="141"/>
      <c r="L154" s="158"/>
      <c r="M154" s="158"/>
      <c r="N154" s="51"/>
      <c r="O154" s="72"/>
      <c r="R154" s="119" t="e">
        <f t="shared" si="19"/>
        <v>#DIV/0!</v>
      </c>
      <c r="S154" s="128" t="e">
        <f t="shared" si="26"/>
        <v>#DIV/0!</v>
      </c>
      <c r="T154" s="135" t="e">
        <f t="shared" si="27"/>
        <v>#DIV/0!</v>
      </c>
      <c r="U154" s="153" t="e">
        <f t="shared" si="22"/>
        <v>#DIV/0!</v>
      </c>
      <c r="V154" s="184" t="e">
        <f t="shared" si="23"/>
        <v>#DIV/0!</v>
      </c>
      <c r="W154" s="185" t="e">
        <f t="shared" si="28"/>
        <v>#DIV/0!</v>
      </c>
    </row>
    <row r="155" spans="1:25" ht="19.5" hidden="1" thickBot="1" x14ac:dyDescent="0.35">
      <c r="A155" s="416" t="s">
        <v>84</v>
      </c>
      <c r="B155" s="417"/>
      <c r="C155" s="418"/>
      <c r="D155" s="100">
        <v>1274700</v>
      </c>
      <c r="E155" s="100">
        <v>1274700</v>
      </c>
      <c r="F155" s="123"/>
      <c r="G155" s="123"/>
      <c r="H155" s="130"/>
      <c r="I155" s="130"/>
      <c r="J155" s="149"/>
      <c r="K155" s="139"/>
      <c r="L155" s="157"/>
      <c r="M155" s="157"/>
      <c r="N155" s="95">
        <f t="shared" ref="N155" si="30">N153</f>
        <v>0</v>
      </c>
      <c r="O155" s="72"/>
      <c r="R155" s="119">
        <f t="shared" si="19"/>
        <v>1</v>
      </c>
      <c r="S155" s="128">
        <f t="shared" si="26"/>
        <v>0</v>
      </c>
      <c r="T155" s="135" t="e">
        <f t="shared" si="27"/>
        <v>#DIV/0!</v>
      </c>
      <c r="U155" s="153" t="e">
        <f t="shared" si="22"/>
        <v>#DIV/0!</v>
      </c>
      <c r="V155" s="184" t="e">
        <f t="shared" si="23"/>
        <v>#DIV/0!</v>
      </c>
      <c r="W155" s="185" t="e">
        <f t="shared" si="28"/>
        <v>#DIV/0!</v>
      </c>
    </row>
    <row r="156" spans="1:25" ht="19.5" hidden="1" thickBot="1" x14ac:dyDescent="0.35">
      <c r="A156" s="416" t="s">
        <v>85</v>
      </c>
      <c r="B156" s="417"/>
      <c r="C156" s="418"/>
      <c r="D156" s="100"/>
      <c r="E156" s="100"/>
      <c r="F156" s="123"/>
      <c r="G156" s="123"/>
      <c r="H156" s="130"/>
      <c r="I156" s="130"/>
      <c r="J156" s="149"/>
      <c r="K156" s="141"/>
      <c r="L156" s="158"/>
      <c r="M156" s="158"/>
      <c r="N156" s="51"/>
      <c r="O156" s="72"/>
      <c r="R156" s="119" t="e">
        <f t="shared" si="19"/>
        <v>#DIV/0!</v>
      </c>
      <c r="S156" s="128" t="e">
        <f t="shared" si="26"/>
        <v>#DIV/0!</v>
      </c>
      <c r="T156" s="135" t="e">
        <f t="shared" si="27"/>
        <v>#DIV/0!</v>
      </c>
      <c r="U156" s="153" t="e">
        <f t="shared" si="22"/>
        <v>#DIV/0!</v>
      </c>
      <c r="V156" s="184" t="e">
        <f t="shared" si="23"/>
        <v>#DIV/0!</v>
      </c>
      <c r="W156" s="185" t="e">
        <f t="shared" si="28"/>
        <v>#DIV/0!</v>
      </c>
    </row>
    <row r="157" spans="1:25" ht="19.5" hidden="1" thickBot="1" x14ac:dyDescent="0.35">
      <c r="A157" s="416" t="s">
        <v>86</v>
      </c>
      <c r="B157" s="417"/>
      <c r="C157" s="418"/>
      <c r="D157" s="100"/>
      <c r="E157" s="100"/>
      <c r="F157" s="123"/>
      <c r="G157" s="123"/>
      <c r="H157" s="130"/>
      <c r="I157" s="130"/>
      <c r="J157" s="149"/>
      <c r="K157" s="141"/>
      <c r="L157" s="158"/>
      <c r="M157" s="158"/>
      <c r="N157" s="51"/>
      <c r="O157" s="72"/>
      <c r="R157" s="119" t="e">
        <f t="shared" si="19"/>
        <v>#DIV/0!</v>
      </c>
      <c r="S157" s="128" t="e">
        <f t="shared" si="26"/>
        <v>#DIV/0!</v>
      </c>
      <c r="T157" s="135" t="e">
        <f t="shared" si="27"/>
        <v>#DIV/0!</v>
      </c>
      <c r="U157" s="153" t="e">
        <f t="shared" si="22"/>
        <v>#DIV/0!</v>
      </c>
      <c r="V157" s="184" t="e">
        <f t="shared" si="23"/>
        <v>#DIV/0!</v>
      </c>
      <c r="W157" s="185" t="e">
        <f t="shared" si="28"/>
        <v>#DIV/0!</v>
      </c>
    </row>
    <row r="158" spans="1:25" ht="63.75" hidden="1" customHeight="1" thickBot="1" x14ac:dyDescent="0.35">
      <c r="A158" s="79">
        <v>13.1</v>
      </c>
      <c r="B158" s="79" t="s">
        <v>209</v>
      </c>
      <c r="C158" s="79" t="s">
        <v>208</v>
      </c>
      <c r="D158" s="100">
        <v>700</v>
      </c>
      <c r="E158" s="100">
        <v>700</v>
      </c>
      <c r="F158" s="123"/>
      <c r="G158" s="123"/>
      <c r="H158" s="130"/>
      <c r="I158" s="130"/>
      <c r="J158" s="149"/>
      <c r="K158" s="141"/>
      <c r="L158" s="158"/>
      <c r="M158" s="158"/>
      <c r="N158" s="51"/>
      <c r="O158" s="72"/>
      <c r="R158" s="179">
        <f t="shared" si="19"/>
        <v>1</v>
      </c>
      <c r="S158" s="178">
        <f t="shared" si="26"/>
        <v>0</v>
      </c>
      <c r="T158" s="176" t="e">
        <f t="shared" si="27"/>
        <v>#DIV/0!</v>
      </c>
      <c r="U158" s="177" t="e">
        <f t="shared" si="22"/>
        <v>#DIV/0!</v>
      </c>
      <c r="V158" s="175" t="e">
        <f t="shared" si="23"/>
        <v>#DIV/0!</v>
      </c>
      <c r="W158" s="180" t="e">
        <f t="shared" si="28"/>
        <v>#DIV/0!</v>
      </c>
    </row>
    <row r="159" spans="1:25" ht="42" hidden="1" customHeight="1" thickBot="1" x14ac:dyDescent="0.35">
      <c r="A159" s="422" t="s">
        <v>210</v>
      </c>
      <c r="B159" s="423"/>
      <c r="C159" s="424"/>
      <c r="D159" s="118">
        <v>700</v>
      </c>
      <c r="E159" s="118">
        <v>700</v>
      </c>
      <c r="F159" s="127">
        <v>0</v>
      </c>
      <c r="G159" s="127">
        <v>0</v>
      </c>
      <c r="H159" s="134">
        <v>0</v>
      </c>
      <c r="I159" s="134">
        <v>0</v>
      </c>
      <c r="J159" s="149" t="e">
        <f>#REF!</f>
        <v>#REF!</v>
      </c>
      <c r="K159" s="139" t="e">
        <f>#REF!</f>
        <v>#REF!</v>
      </c>
      <c r="L159" s="157"/>
      <c r="M159" s="157"/>
      <c r="N159" s="95" t="e">
        <f>#REF!</f>
        <v>#REF!</v>
      </c>
      <c r="O159" s="72"/>
      <c r="R159" s="179">
        <f t="shared" si="19"/>
        <v>1</v>
      </c>
      <c r="S159" s="178">
        <f t="shared" si="26"/>
        <v>0</v>
      </c>
      <c r="T159" s="176" t="e">
        <f t="shared" si="27"/>
        <v>#DIV/0!</v>
      </c>
      <c r="U159" s="177" t="e">
        <f t="shared" si="22"/>
        <v>#DIV/0!</v>
      </c>
      <c r="V159" s="175" t="e">
        <f t="shared" si="23"/>
        <v>#DIV/0!</v>
      </c>
      <c r="W159" s="180" t="e">
        <f t="shared" si="28"/>
        <v>#DIV/0!</v>
      </c>
    </row>
    <row r="160" spans="1:25" ht="27" hidden="1" customHeight="1" thickBot="1" x14ac:dyDescent="0.35">
      <c r="A160" s="416" t="s">
        <v>82</v>
      </c>
      <c r="B160" s="417"/>
      <c r="C160" s="418"/>
      <c r="D160" s="100"/>
      <c r="E160" s="100"/>
      <c r="F160" s="123"/>
      <c r="G160" s="123"/>
      <c r="H160" s="130"/>
      <c r="I160" s="130"/>
      <c r="J160" s="149"/>
      <c r="K160" s="141"/>
      <c r="L160" s="158"/>
      <c r="M160" s="158"/>
      <c r="N160" s="51"/>
      <c r="O160" s="72"/>
      <c r="R160" s="179" t="e">
        <f t="shared" si="19"/>
        <v>#DIV/0!</v>
      </c>
      <c r="S160" s="178" t="e">
        <f t="shared" si="26"/>
        <v>#DIV/0!</v>
      </c>
      <c r="T160" s="176" t="e">
        <f t="shared" si="27"/>
        <v>#DIV/0!</v>
      </c>
      <c r="U160" s="177" t="e">
        <f t="shared" si="22"/>
        <v>#DIV/0!</v>
      </c>
      <c r="V160" s="175" t="e">
        <f t="shared" si="23"/>
        <v>#DIV/0!</v>
      </c>
      <c r="W160" s="180" t="e">
        <f t="shared" si="28"/>
        <v>#DIV/0!</v>
      </c>
    </row>
    <row r="161" spans="1:24" ht="27" hidden="1" customHeight="1" thickBot="1" x14ac:dyDescent="0.35">
      <c r="A161" s="416" t="s">
        <v>84</v>
      </c>
      <c r="B161" s="417"/>
      <c r="C161" s="418"/>
      <c r="D161" s="100">
        <v>700</v>
      </c>
      <c r="E161" s="100">
        <v>700</v>
      </c>
      <c r="F161" s="123"/>
      <c r="G161" s="123"/>
      <c r="H161" s="130"/>
      <c r="I161" s="130"/>
      <c r="J161" s="149" t="e">
        <f>#REF!</f>
        <v>#REF!</v>
      </c>
      <c r="K161" s="139" t="e">
        <f>#REF!</f>
        <v>#REF!</v>
      </c>
      <c r="L161" s="157"/>
      <c r="M161" s="157"/>
      <c r="N161" s="95" t="e">
        <f>#REF!</f>
        <v>#REF!</v>
      </c>
      <c r="O161" s="72"/>
      <c r="R161" s="179">
        <f t="shared" si="19"/>
        <v>1</v>
      </c>
      <c r="S161" s="178">
        <f t="shared" si="26"/>
        <v>0</v>
      </c>
      <c r="T161" s="176" t="e">
        <f t="shared" si="27"/>
        <v>#DIV/0!</v>
      </c>
      <c r="U161" s="177" t="e">
        <f t="shared" si="22"/>
        <v>#DIV/0!</v>
      </c>
      <c r="V161" s="175" t="e">
        <f t="shared" si="23"/>
        <v>#DIV/0!</v>
      </c>
      <c r="W161" s="180" t="e">
        <f t="shared" si="28"/>
        <v>#DIV/0!</v>
      </c>
    </row>
    <row r="162" spans="1:24" ht="27" hidden="1" customHeight="1" thickBot="1" x14ac:dyDescent="0.35">
      <c r="A162" s="416" t="s">
        <v>85</v>
      </c>
      <c r="B162" s="417"/>
      <c r="C162" s="418"/>
      <c r="D162" s="100"/>
      <c r="E162" s="100"/>
      <c r="F162" s="123"/>
      <c r="G162" s="123"/>
      <c r="H162" s="130"/>
      <c r="I162" s="130"/>
      <c r="J162" s="149"/>
      <c r="K162" s="141"/>
      <c r="L162" s="158"/>
      <c r="M162" s="158"/>
      <c r="N162" s="51"/>
      <c r="O162" s="72"/>
      <c r="R162" s="179" t="e">
        <f t="shared" si="19"/>
        <v>#DIV/0!</v>
      </c>
      <c r="S162" s="178" t="e">
        <f t="shared" si="26"/>
        <v>#DIV/0!</v>
      </c>
      <c r="T162" s="176" t="e">
        <f t="shared" si="27"/>
        <v>#DIV/0!</v>
      </c>
      <c r="U162" s="177" t="e">
        <f t="shared" si="22"/>
        <v>#DIV/0!</v>
      </c>
      <c r="V162" s="175" t="e">
        <f t="shared" si="23"/>
        <v>#DIV/0!</v>
      </c>
      <c r="W162" s="180" t="e">
        <f t="shared" si="28"/>
        <v>#DIV/0!</v>
      </c>
    </row>
    <row r="163" spans="1:24" ht="19.5" hidden="1" thickBot="1" x14ac:dyDescent="0.35">
      <c r="A163" s="416" t="s">
        <v>86</v>
      </c>
      <c r="B163" s="417"/>
      <c r="C163" s="418"/>
      <c r="D163" s="100"/>
      <c r="E163" s="100"/>
      <c r="F163" s="123"/>
      <c r="G163" s="123"/>
      <c r="H163" s="130"/>
      <c r="I163" s="130"/>
      <c r="J163" s="149"/>
      <c r="K163" s="141"/>
      <c r="L163" s="158"/>
      <c r="M163" s="158"/>
      <c r="N163" s="51"/>
      <c r="O163" s="72"/>
      <c r="R163" s="179" t="e">
        <f t="shared" si="19"/>
        <v>#DIV/0!</v>
      </c>
      <c r="S163" s="178" t="e">
        <f t="shared" si="26"/>
        <v>#DIV/0!</v>
      </c>
      <c r="T163" s="176" t="e">
        <f t="shared" si="27"/>
        <v>#DIV/0!</v>
      </c>
      <c r="U163" s="177" t="e">
        <f t="shared" si="22"/>
        <v>#DIV/0!</v>
      </c>
      <c r="V163" s="175" t="e">
        <f t="shared" si="23"/>
        <v>#DIV/0!</v>
      </c>
      <c r="W163" s="180" t="e">
        <f t="shared" si="28"/>
        <v>#DIV/0!</v>
      </c>
    </row>
    <row r="164" spans="1:24" ht="27.75" hidden="1" customHeight="1" thickBot="1" x14ac:dyDescent="0.35">
      <c r="A164" s="419" t="s">
        <v>211</v>
      </c>
      <c r="B164" s="420"/>
      <c r="C164" s="421"/>
      <c r="D164" s="118">
        <v>124745565.39</v>
      </c>
      <c r="E164" s="118">
        <v>113015008.56999999</v>
      </c>
      <c r="F164" s="127"/>
      <c r="G164" s="127"/>
      <c r="H164" s="134"/>
      <c r="I164" s="134"/>
      <c r="J164" s="151">
        <f>J9</f>
        <v>1</v>
      </c>
      <c r="K164" s="152">
        <f>K9</f>
        <v>0</v>
      </c>
      <c r="L164" s="173"/>
      <c r="M164" s="173"/>
      <c r="N164" s="96">
        <f>N9</f>
        <v>0</v>
      </c>
      <c r="O164" s="97"/>
      <c r="R164" s="179">
        <f t="shared" si="19"/>
        <v>0.90596413761622696</v>
      </c>
      <c r="S164" s="178">
        <f t="shared" si="26"/>
        <v>0</v>
      </c>
      <c r="T164" s="176" t="e">
        <f t="shared" si="27"/>
        <v>#DIV/0!</v>
      </c>
      <c r="U164" s="177" t="e">
        <f t="shared" si="22"/>
        <v>#DIV/0!</v>
      </c>
      <c r="V164" s="175" t="e">
        <f t="shared" si="23"/>
        <v>#DIV/0!</v>
      </c>
      <c r="W164" s="180" t="e">
        <f t="shared" si="28"/>
        <v>#DIV/0!</v>
      </c>
    </row>
    <row r="165" spans="1:24" ht="31.5" hidden="1" customHeight="1" thickBot="1" x14ac:dyDescent="0.35">
      <c r="A165" s="397" t="s">
        <v>82</v>
      </c>
      <c r="B165" s="399"/>
      <c r="C165" s="98"/>
      <c r="D165" s="99"/>
      <c r="E165" s="99"/>
      <c r="F165" s="121"/>
      <c r="G165" s="121"/>
      <c r="H165" s="129"/>
      <c r="I165" s="129"/>
      <c r="J165" s="140"/>
      <c r="K165" s="141"/>
      <c r="L165" s="158"/>
      <c r="M165" s="158"/>
      <c r="N165" s="51"/>
      <c r="O165" s="98"/>
      <c r="R165" s="179" t="e">
        <f t="shared" si="19"/>
        <v>#DIV/0!</v>
      </c>
      <c r="S165" s="178" t="e">
        <f t="shared" si="26"/>
        <v>#DIV/0!</v>
      </c>
      <c r="T165" s="176" t="e">
        <f t="shared" si="27"/>
        <v>#DIV/0!</v>
      </c>
      <c r="U165" s="177" t="e">
        <f t="shared" si="22"/>
        <v>#DIV/0!</v>
      </c>
      <c r="V165" s="175" t="e">
        <f t="shared" si="23"/>
        <v>#DIV/0!</v>
      </c>
      <c r="W165" s="180" t="e">
        <f t="shared" si="28"/>
        <v>#DIV/0!</v>
      </c>
    </row>
    <row r="166" spans="1:24" ht="19.5" hidden="1" thickBot="1" x14ac:dyDescent="0.35">
      <c r="A166" s="397" t="s">
        <v>84</v>
      </c>
      <c r="B166" s="398"/>
      <c r="C166" s="399"/>
      <c r="D166" s="100">
        <v>6283100</v>
      </c>
      <c r="E166" s="100">
        <v>6283100</v>
      </c>
      <c r="F166" s="123"/>
      <c r="G166" s="123"/>
      <c r="H166" s="130"/>
      <c r="I166" s="130"/>
      <c r="J166" s="140" t="e">
        <f>J104+J113+J123+J132+#REF!+J148+#REF!</f>
        <v>#REF!</v>
      </c>
      <c r="K166" s="141" t="e">
        <f>K104+K113+K123+K132+#REF!+K148+#REF!</f>
        <v>#REF!</v>
      </c>
      <c r="L166" s="158"/>
      <c r="M166" s="158"/>
      <c r="N166" s="51" t="e">
        <f>ROUND(K166*100/J166,1)</f>
        <v>#REF!</v>
      </c>
      <c r="O166" s="98"/>
      <c r="R166" s="179">
        <f t="shared" si="19"/>
        <v>1</v>
      </c>
      <c r="S166" s="178">
        <f t="shared" si="26"/>
        <v>0</v>
      </c>
      <c r="T166" s="176" t="e">
        <f t="shared" si="27"/>
        <v>#DIV/0!</v>
      </c>
      <c r="U166" s="177" t="e">
        <f t="shared" si="22"/>
        <v>#DIV/0!</v>
      </c>
      <c r="V166" s="175" t="e">
        <f t="shared" si="23"/>
        <v>#DIV/0!</v>
      </c>
      <c r="W166" s="180" t="e">
        <f t="shared" si="28"/>
        <v>#DIV/0!</v>
      </c>
    </row>
    <row r="167" spans="1:24" ht="19.5" hidden="1" thickBot="1" x14ac:dyDescent="0.35">
      <c r="A167" s="397" t="s">
        <v>85</v>
      </c>
      <c r="B167" s="398"/>
      <c r="C167" s="399"/>
      <c r="D167" s="100">
        <v>118462465.39</v>
      </c>
      <c r="E167" s="100">
        <v>106731908.56999999</v>
      </c>
      <c r="F167" s="123"/>
      <c r="G167" s="123"/>
      <c r="H167" s="130"/>
      <c r="I167" s="130"/>
      <c r="J167" s="138">
        <f>J10+J21+J41+J66+J83+J95</f>
        <v>6</v>
      </c>
      <c r="K167" s="139">
        <f>K10+K21+K41+K66+K83+K95</f>
        <v>0</v>
      </c>
      <c r="L167" s="157"/>
      <c r="M167" s="157"/>
      <c r="N167" s="51">
        <f>ROUND(K167*100/J167,1)</f>
        <v>0</v>
      </c>
      <c r="O167" s="98"/>
      <c r="R167" s="179">
        <f t="shared" si="19"/>
        <v>0.90097659388245144</v>
      </c>
      <c r="S167" s="178">
        <f t="shared" si="26"/>
        <v>0</v>
      </c>
      <c r="T167" s="176" t="e">
        <f t="shared" si="27"/>
        <v>#DIV/0!</v>
      </c>
      <c r="U167" s="177" t="e">
        <f t="shared" si="22"/>
        <v>#DIV/0!</v>
      </c>
      <c r="V167" s="175" t="e">
        <f t="shared" si="23"/>
        <v>#DIV/0!</v>
      </c>
      <c r="W167" s="180" t="e">
        <f t="shared" si="28"/>
        <v>#DIV/0!</v>
      </c>
    </row>
    <row r="168" spans="1:24" ht="19.5" hidden="1" thickBot="1" x14ac:dyDescent="0.35">
      <c r="A168" s="397" t="s">
        <v>86</v>
      </c>
      <c r="B168" s="398"/>
      <c r="C168" s="399"/>
      <c r="D168" s="100"/>
      <c r="E168" s="100"/>
      <c r="F168" s="123"/>
      <c r="G168" s="123"/>
      <c r="H168" s="130"/>
      <c r="I168" s="130"/>
      <c r="J168" s="140"/>
      <c r="K168" s="141"/>
      <c r="L168" s="158"/>
      <c r="M168" s="158"/>
      <c r="N168" s="51"/>
      <c r="O168" s="98"/>
      <c r="R168" s="179" t="e">
        <f t="shared" si="19"/>
        <v>#DIV/0!</v>
      </c>
      <c r="S168" s="178" t="e">
        <f t="shared" si="26"/>
        <v>#DIV/0!</v>
      </c>
      <c r="T168" s="176" t="e">
        <f t="shared" si="27"/>
        <v>#DIV/0!</v>
      </c>
      <c r="U168" s="177" t="e">
        <f t="shared" si="22"/>
        <v>#DIV/0!</v>
      </c>
      <c r="V168" s="175" t="e">
        <f t="shared" si="23"/>
        <v>#DIV/0!</v>
      </c>
      <c r="W168" s="180" t="e">
        <f t="shared" si="28"/>
        <v>#DIV/0!</v>
      </c>
    </row>
    <row r="169" spans="1:24" hidden="1" x14ac:dyDescent="0.3"/>
    <row r="170" spans="1:24" hidden="1" x14ac:dyDescent="0.3"/>
    <row r="171" spans="1:24" hidden="1" x14ac:dyDescent="0.3">
      <c r="B171" s="103" t="s">
        <v>212</v>
      </c>
      <c r="C171" s="103"/>
      <c r="J171" s="153" t="e">
        <f>J166+J167</f>
        <v>#REF!</v>
      </c>
      <c r="K171" s="154" t="e">
        <f>K166+K167</f>
        <v>#REF!</v>
      </c>
    </row>
    <row r="172" spans="1:24" hidden="1" x14ac:dyDescent="0.3">
      <c r="A172" s="400" t="s">
        <v>213</v>
      </c>
      <c r="B172" s="401"/>
      <c r="C172" s="401"/>
      <c r="D172" s="401"/>
      <c r="E172" s="401"/>
      <c r="F172" s="401"/>
      <c r="G172" s="401"/>
      <c r="H172" s="401"/>
      <c r="I172" s="401"/>
      <c r="J172" s="401"/>
      <c r="K172" s="401"/>
      <c r="L172" s="401"/>
      <c r="M172" s="401"/>
      <c r="N172" s="401"/>
      <c r="O172" s="401"/>
    </row>
    <row r="173" spans="1:24" hidden="1" x14ac:dyDescent="0.3">
      <c r="A173" s="401"/>
      <c r="B173" s="401"/>
      <c r="C173" s="401"/>
      <c r="D173" s="401"/>
      <c r="E173" s="401"/>
      <c r="F173" s="401"/>
      <c r="G173" s="401"/>
      <c r="H173" s="401"/>
      <c r="I173" s="401"/>
      <c r="J173" s="401"/>
      <c r="K173" s="401"/>
      <c r="L173" s="401"/>
      <c r="M173" s="401"/>
      <c r="N173" s="401"/>
      <c r="O173" s="401"/>
    </row>
    <row r="174" spans="1:24" hidden="1" x14ac:dyDescent="0.3">
      <c r="A174" s="401"/>
      <c r="B174" s="401"/>
      <c r="C174" s="401"/>
      <c r="D174" s="401"/>
      <c r="E174" s="401"/>
      <c r="F174" s="401"/>
      <c r="G174" s="401"/>
      <c r="H174" s="401"/>
      <c r="I174" s="401"/>
      <c r="J174" s="401"/>
      <c r="K174" s="401"/>
      <c r="L174" s="401"/>
      <c r="M174" s="401"/>
      <c r="N174" s="401"/>
      <c r="O174" s="401"/>
    </row>
    <row r="175" spans="1:24" hidden="1" x14ac:dyDescent="0.3">
      <c r="A175" s="401"/>
      <c r="B175" s="401"/>
      <c r="C175" s="401"/>
      <c r="D175" s="401"/>
      <c r="E175" s="401"/>
      <c r="F175" s="401"/>
      <c r="G175" s="401"/>
      <c r="H175" s="401"/>
      <c r="I175" s="401"/>
      <c r="J175" s="401"/>
      <c r="K175" s="401"/>
      <c r="L175" s="401"/>
      <c r="M175" s="401"/>
      <c r="N175" s="401"/>
      <c r="O175" s="401"/>
    </row>
    <row r="176" spans="1:24" x14ac:dyDescent="0.3">
      <c r="A176" s="401"/>
      <c r="B176" s="401"/>
      <c r="C176" s="401"/>
      <c r="D176" s="401"/>
      <c r="E176" s="401"/>
      <c r="F176" s="401"/>
      <c r="G176" s="401"/>
      <c r="H176" s="401"/>
      <c r="I176" s="401"/>
      <c r="J176" s="401"/>
      <c r="K176" s="401"/>
      <c r="L176" s="401"/>
      <c r="M176" s="401"/>
      <c r="N176" s="401"/>
      <c r="O176" s="401"/>
      <c r="R176" s="36"/>
      <c r="S176" s="36"/>
      <c r="T176" s="36"/>
      <c r="U176" s="36"/>
      <c r="V176" s="36"/>
      <c r="W176" s="36"/>
      <c r="X176" s="36"/>
    </row>
    <row r="177" spans="1:24" ht="9.75" customHeight="1" x14ac:dyDescent="0.3">
      <c r="A177" s="401"/>
      <c r="B177" s="401"/>
      <c r="C177" s="401"/>
      <c r="D177" s="401"/>
      <c r="E177" s="401"/>
      <c r="F177" s="401"/>
      <c r="G177" s="401"/>
      <c r="H177" s="401"/>
      <c r="I177" s="401"/>
      <c r="J177" s="401"/>
      <c r="K177" s="401"/>
      <c r="L177" s="401"/>
      <c r="M177" s="401"/>
      <c r="N177" s="401"/>
      <c r="O177" s="401"/>
      <c r="R177" s="36"/>
      <c r="S177" s="36"/>
      <c r="T177" s="36"/>
      <c r="U177" s="36"/>
      <c r="V177" s="36"/>
      <c r="W177" s="36"/>
      <c r="X177" s="36"/>
    </row>
    <row r="178" spans="1:24" ht="15.75" hidden="1" customHeight="1" x14ac:dyDescent="0.3">
      <c r="A178" s="401"/>
      <c r="B178" s="401"/>
      <c r="C178" s="401"/>
      <c r="D178" s="401"/>
      <c r="E178" s="401"/>
      <c r="F178" s="401"/>
      <c r="G178" s="401"/>
      <c r="H178" s="401"/>
      <c r="I178" s="401"/>
      <c r="J178" s="401"/>
      <c r="K178" s="401"/>
      <c r="L178" s="401"/>
      <c r="M178" s="401"/>
      <c r="N178" s="401"/>
      <c r="O178" s="401"/>
      <c r="R178" s="36"/>
      <c r="S178" s="36"/>
      <c r="T178" s="36"/>
      <c r="U178" s="36"/>
      <c r="V178" s="36"/>
      <c r="W178" s="36"/>
      <c r="X178" s="36"/>
    </row>
    <row r="179" spans="1:24" ht="4.5" customHeight="1" x14ac:dyDescent="0.3">
      <c r="A179" s="401"/>
      <c r="B179" s="401"/>
      <c r="C179" s="401"/>
      <c r="D179" s="401"/>
      <c r="E179" s="401"/>
      <c r="F179" s="401"/>
      <c r="G179" s="401"/>
      <c r="H179" s="401"/>
      <c r="I179" s="401"/>
      <c r="J179" s="401"/>
      <c r="K179" s="401"/>
      <c r="L179" s="401"/>
      <c r="M179" s="401"/>
      <c r="N179" s="401"/>
      <c r="O179" s="401"/>
      <c r="R179" s="36"/>
      <c r="S179" s="36"/>
      <c r="T179" s="36"/>
      <c r="U179" s="36"/>
      <c r="V179" s="36"/>
      <c r="W179" s="36"/>
      <c r="X179" s="36"/>
    </row>
    <row r="180" spans="1:24" s="36" customFormat="1" x14ac:dyDescent="0.3">
      <c r="A180" s="181"/>
      <c r="D180" s="182"/>
      <c r="E180" s="182"/>
      <c r="F180" s="182"/>
      <c r="G180" s="182"/>
      <c r="H180" s="182"/>
      <c r="I180" s="182"/>
      <c r="J180" s="182"/>
      <c r="K180" s="183"/>
      <c r="L180" s="183"/>
      <c r="M180" s="183"/>
      <c r="N180" s="34"/>
    </row>
    <row r="181" spans="1:24" s="36" customFormat="1" x14ac:dyDescent="0.3">
      <c r="A181" s="181"/>
      <c r="D181" s="182"/>
      <c r="E181" s="182"/>
      <c r="F181" s="182"/>
      <c r="G181" s="182"/>
      <c r="H181" s="182"/>
      <c r="I181" s="182"/>
      <c r="J181" s="182"/>
      <c r="K181" s="183"/>
      <c r="L181" s="183"/>
      <c r="M181" s="183"/>
      <c r="N181" s="34"/>
    </row>
    <row r="182" spans="1:24" s="36" customFormat="1" x14ac:dyDescent="0.3">
      <c r="A182" s="181"/>
      <c r="D182" s="182"/>
      <c r="E182" s="182"/>
      <c r="F182" s="182"/>
      <c r="G182" s="182"/>
      <c r="H182" s="182"/>
      <c r="I182" s="182"/>
      <c r="J182" s="182"/>
      <c r="K182" s="183"/>
      <c r="L182" s="183"/>
      <c r="M182" s="183"/>
      <c r="N182" s="34"/>
    </row>
    <row r="183" spans="1:24" s="36" customFormat="1" x14ac:dyDescent="0.3">
      <c r="A183" s="181"/>
      <c r="D183" s="182"/>
      <c r="E183" s="182"/>
      <c r="F183" s="182"/>
      <c r="G183" s="182"/>
      <c r="H183" s="182"/>
      <c r="I183" s="182"/>
      <c r="J183" s="182"/>
      <c r="K183" s="183"/>
      <c r="L183" s="183"/>
      <c r="M183" s="183"/>
      <c r="N183" s="34"/>
    </row>
    <row r="184" spans="1:24" s="36" customFormat="1" x14ac:dyDescent="0.3">
      <c r="A184" s="181"/>
      <c r="D184" s="182"/>
      <c r="E184" s="182"/>
      <c r="F184" s="182"/>
      <c r="G184" s="182"/>
      <c r="H184" s="182"/>
      <c r="I184" s="182"/>
      <c r="J184" s="182"/>
      <c r="K184" s="183"/>
      <c r="L184" s="183"/>
      <c r="M184" s="183"/>
      <c r="N184" s="34"/>
    </row>
    <row r="185" spans="1:24" s="36" customFormat="1" x14ac:dyDescent="0.3">
      <c r="A185" s="181"/>
      <c r="D185" s="182"/>
      <c r="E185" s="182"/>
      <c r="F185" s="182"/>
      <c r="G185" s="182"/>
      <c r="H185" s="182"/>
      <c r="I185" s="182"/>
      <c r="J185" s="182"/>
      <c r="K185" s="183"/>
      <c r="L185" s="183"/>
      <c r="M185" s="183"/>
      <c r="N185" s="34"/>
    </row>
    <row r="186" spans="1:24" s="36" customFormat="1" x14ac:dyDescent="0.3">
      <c r="A186" s="181"/>
      <c r="D186" s="182"/>
      <c r="E186" s="182"/>
      <c r="F186" s="182"/>
      <c r="G186" s="182"/>
      <c r="H186" s="182"/>
      <c r="I186" s="182"/>
      <c r="J186" s="182"/>
      <c r="K186" s="183"/>
      <c r="L186" s="183"/>
      <c r="M186" s="183"/>
      <c r="N186" s="34"/>
    </row>
    <row r="187" spans="1:24" s="36" customFormat="1" x14ac:dyDescent="0.3">
      <c r="A187" s="181"/>
      <c r="D187" s="182"/>
      <c r="E187" s="182"/>
      <c r="F187" s="182"/>
      <c r="G187" s="182"/>
      <c r="H187" s="182"/>
      <c r="I187" s="182"/>
      <c r="J187" s="182"/>
      <c r="K187" s="183"/>
      <c r="L187" s="183"/>
      <c r="M187" s="183"/>
      <c r="N187" s="34"/>
    </row>
    <row r="188" spans="1:24" s="36" customFormat="1" x14ac:dyDescent="0.3">
      <c r="A188" s="181"/>
      <c r="D188" s="182"/>
      <c r="E188" s="182"/>
      <c r="F188" s="182"/>
      <c r="G188" s="182"/>
      <c r="H188" s="182"/>
      <c r="I188" s="182"/>
      <c r="J188" s="182"/>
      <c r="K188" s="183"/>
      <c r="L188" s="183"/>
      <c r="M188" s="183"/>
      <c r="N188" s="34"/>
    </row>
    <row r="189" spans="1:24" s="36" customFormat="1" x14ac:dyDescent="0.3">
      <c r="A189" s="181"/>
      <c r="D189" s="182"/>
      <c r="E189" s="182"/>
      <c r="F189" s="182"/>
      <c r="G189" s="182"/>
      <c r="H189" s="182"/>
      <c r="I189" s="182"/>
      <c r="J189" s="182"/>
      <c r="K189" s="183"/>
      <c r="L189" s="183"/>
      <c r="M189" s="183"/>
      <c r="N189" s="34"/>
    </row>
    <row r="190" spans="1:24" s="36" customFormat="1" x14ac:dyDescent="0.3">
      <c r="A190" s="181"/>
      <c r="D190" s="182"/>
      <c r="E190" s="182"/>
      <c r="F190" s="182"/>
      <c r="G190" s="182"/>
      <c r="H190" s="182"/>
      <c r="I190" s="182"/>
      <c r="J190" s="182"/>
      <c r="K190" s="183"/>
      <c r="L190" s="183"/>
      <c r="M190" s="183"/>
      <c r="N190" s="34"/>
    </row>
    <row r="191" spans="1:24" s="36" customFormat="1" x14ac:dyDescent="0.3">
      <c r="A191" s="181"/>
      <c r="D191" s="182"/>
      <c r="E191" s="182"/>
      <c r="F191" s="182"/>
      <c r="G191" s="182"/>
      <c r="H191" s="182"/>
      <c r="I191" s="182"/>
      <c r="J191" s="182"/>
      <c r="K191" s="183"/>
      <c r="L191" s="183"/>
      <c r="M191" s="183"/>
      <c r="N191" s="34"/>
    </row>
    <row r="192" spans="1:24" s="36" customFormat="1" x14ac:dyDescent="0.3">
      <c r="A192" s="181"/>
      <c r="D192" s="182"/>
      <c r="E192" s="182"/>
      <c r="F192" s="182"/>
      <c r="G192" s="182"/>
      <c r="H192" s="182"/>
      <c r="I192" s="182"/>
      <c r="J192" s="182"/>
      <c r="K192" s="183"/>
      <c r="L192" s="183"/>
      <c r="M192" s="183"/>
      <c r="N192" s="34"/>
    </row>
    <row r="193" spans="1:14" s="36" customFormat="1" x14ac:dyDescent="0.3">
      <c r="A193" s="181"/>
      <c r="D193" s="182"/>
      <c r="E193" s="182"/>
      <c r="F193" s="182"/>
      <c r="G193" s="182"/>
      <c r="H193" s="182"/>
      <c r="I193" s="182"/>
      <c r="J193" s="182"/>
      <c r="K193" s="183"/>
      <c r="L193" s="183"/>
      <c r="M193" s="183"/>
      <c r="N193" s="34"/>
    </row>
    <row r="194" spans="1:14" s="36" customFormat="1" x14ac:dyDescent="0.3">
      <c r="A194" s="181"/>
      <c r="D194" s="182"/>
      <c r="E194" s="182"/>
      <c r="F194" s="182"/>
      <c r="G194" s="182"/>
      <c r="H194" s="182"/>
      <c r="I194" s="182"/>
      <c r="J194" s="182"/>
      <c r="K194" s="183"/>
      <c r="L194" s="183"/>
      <c r="M194" s="183"/>
      <c r="N194" s="34"/>
    </row>
    <row r="195" spans="1:14" s="36" customFormat="1" x14ac:dyDescent="0.3">
      <c r="A195" s="181"/>
      <c r="D195" s="182"/>
      <c r="E195" s="182"/>
      <c r="F195" s="182"/>
      <c r="G195" s="182"/>
      <c r="H195" s="182"/>
      <c r="I195" s="182"/>
      <c r="J195" s="182"/>
      <c r="K195" s="183"/>
      <c r="L195" s="183"/>
      <c r="M195" s="183"/>
      <c r="N195" s="34"/>
    </row>
    <row r="196" spans="1:14" s="36" customFormat="1" x14ac:dyDescent="0.3">
      <c r="A196" s="181"/>
      <c r="D196" s="182"/>
      <c r="E196" s="182"/>
      <c r="F196" s="182"/>
      <c r="G196" s="182"/>
      <c r="H196" s="182"/>
      <c r="I196" s="182"/>
      <c r="J196" s="182"/>
      <c r="K196" s="183"/>
      <c r="L196" s="183"/>
      <c r="M196" s="183"/>
      <c r="N196" s="34"/>
    </row>
    <row r="197" spans="1:14" s="36" customFormat="1" x14ac:dyDescent="0.3">
      <c r="A197" s="181"/>
      <c r="D197" s="182"/>
      <c r="E197" s="182"/>
      <c r="F197" s="182"/>
      <c r="G197" s="182"/>
      <c r="H197" s="182"/>
      <c r="I197" s="182"/>
      <c r="J197" s="182"/>
      <c r="K197" s="183"/>
      <c r="L197" s="183"/>
      <c r="M197" s="183"/>
      <c r="N197" s="34"/>
    </row>
    <row r="198" spans="1:14" s="36" customFormat="1" x14ac:dyDescent="0.3">
      <c r="A198" s="181"/>
      <c r="D198" s="182"/>
      <c r="E198" s="182"/>
      <c r="F198" s="182"/>
      <c r="G198" s="182"/>
      <c r="H198" s="182"/>
      <c r="I198" s="182"/>
      <c r="J198" s="182"/>
      <c r="K198" s="183"/>
      <c r="L198" s="183"/>
      <c r="M198" s="183"/>
      <c r="N198" s="34"/>
    </row>
    <row r="199" spans="1:14" s="36" customFormat="1" x14ac:dyDescent="0.3">
      <c r="A199" s="181"/>
      <c r="D199" s="182"/>
      <c r="E199" s="182"/>
      <c r="F199" s="182"/>
      <c r="G199" s="182"/>
      <c r="H199" s="182"/>
      <c r="I199" s="182"/>
      <c r="J199" s="182"/>
      <c r="K199" s="183"/>
      <c r="L199" s="183"/>
      <c r="M199" s="183"/>
      <c r="N199" s="34"/>
    </row>
    <row r="200" spans="1:14" s="36" customFormat="1" x14ac:dyDescent="0.3">
      <c r="A200" s="181"/>
      <c r="D200" s="182"/>
      <c r="E200" s="182"/>
      <c r="F200" s="182"/>
      <c r="G200" s="182"/>
      <c r="H200" s="182"/>
      <c r="I200" s="182"/>
      <c r="J200" s="182"/>
      <c r="K200" s="183"/>
      <c r="L200" s="183"/>
      <c r="M200" s="183"/>
      <c r="N200" s="34"/>
    </row>
    <row r="201" spans="1:14" s="36" customFormat="1" x14ac:dyDescent="0.3">
      <c r="A201" s="181"/>
      <c r="D201" s="182"/>
      <c r="E201" s="182"/>
      <c r="F201" s="182"/>
      <c r="G201" s="182"/>
      <c r="H201" s="182"/>
      <c r="I201" s="182"/>
      <c r="J201" s="182"/>
      <c r="K201" s="183"/>
      <c r="L201" s="183"/>
      <c r="M201" s="183"/>
      <c r="N201" s="34"/>
    </row>
    <row r="202" spans="1:14" s="36" customFormat="1" x14ac:dyDescent="0.3">
      <c r="A202" s="181"/>
      <c r="D202" s="182"/>
      <c r="E202" s="182"/>
      <c r="F202" s="182"/>
      <c r="G202" s="182"/>
      <c r="H202" s="182"/>
      <c r="I202" s="182"/>
      <c r="J202" s="182"/>
      <c r="K202" s="183"/>
      <c r="L202" s="183"/>
      <c r="M202" s="183"/>
      <c r="N202" s="34"/>
    </row>
    <row r="203" spans="1:14" s="36" customFormat="1" x14ac:dyDescent="0.3">
      <c r="A203" s="181"/>
      <c r="D203" s="182"/>
      <c r="E203" s="182"/>
      <c r="F203" s="182"/>
      <c r="G203" s="182"/>
      <c r="H203" s="182"/>
      <c r="I203" s="182"/>
      <c r="J203" s="182"/>
      <c r="K203" s="183"/>
      <c r="L203" s="183"/>
      <c r="M203" s="183"/>
      <c r="N203" s="34"/>
    </row>
    <row r="204" spans="1:14" s="36" customFormat="1" x14ac:dyDescent="0.3">
      <c r="A204" s="181"/>
      <c r="D204" s="182"/>
      <c r="E204" s="182"/>
      <c r="F204" s="182"/>
      <c r="G204" s="182"/>
      <c r="H204" s="182"/>
      <c r="I204" s="182"/>
      <c r="J204" s="182"/>
      <c r="K204" s="183"/>
      <c r="L204" s="183"/>
      <c r="M204" s="183"/>
      <c r="N204" s="34"/>
    </row>
    <row r="205" spans="1:14" s="36" customFormat="1" x14ac:dyDescent="0.3">
      <c r="A205" s="181"/>
      <c r="D205" s="182"/>
      <c r="E205" s="182"/>
      <c r="F205" s="182"/>
      <c r="G205" s="182"/>
      <c r="H205" s="182"/>
      <c r="I205" s="182"/>
      <c r="J205" s="182"/>
      <c r="K205" s="183"/>
      <c r="L205" s="183"/>
      <c r="M205" s="183"/>
      <c r="N205" s="34"/>
    </row>
    <row r="206" spans="1:14" s="36" customFormat="1" x14ac:dyDescent="0.3">
      <c r="A206" s="181"/>
      <c r="D206" s="182"/>
      <c r="E206" s="182"/>
      <c r="F206" s="182"/>
      <c r="G206" s="182"/>
      <c r="H206" s="182"/>
      <c r="I206" s="182"/>
      <c r="J206" s="182"/>
      <c r="K206" s="183"/>
      <c r="L206" s="183"/>
      <c r="M206" s="183"/>
      <c r="N206" s="34"/>
    </row>
    <row r="207" spans="1:14" s="36" customFormat="1" x14ac:dyDescent="0.3">
      <c r="A207" s="181"/>
      <c r="D207" s="182"/>
      <c r="E207" s="182"/>
      <c r="F207" s="182"/>
      <c r="G207" s="182"/>
      <c r="H207" s="182"/>
      <c r="I207" s="182"/>
      <c r="J207" s="182"/>
      <c r="K207" s="183"/>
      <c r="L207" s="183"/>
      <c r="M207" s="183"/>
      <c r="N207" s="34"/>
    </row>
    <row r="208" spans="1:14" s="36" customFormat="1" x14ac:dyDescent="0.3">
      <c r="A208" s="181"/>
      <c r="D208" s="182"/>
      <c r="E208" s="182"/>
      <c r="F208" s="182"/>
      <c r="G208" s="182"/>
      <c r="H208" s="182"/>
      <c r="I208" s="182"/>
      <c r="J208" s="182"/>
      <c r="K208" s="183"/>
      <c r="L208" s="183"/>
      <c r="M208" s="183"/>
      <c r="N208" s="34"/>
    </row>
    <row r="209" spans="1:14" s="36" customFormat="1" x14ac:dyDescent="0.3">
      <c r="A209" s="181"/>
      <c r="D209" s="182"/>
      <c r="E209" s="182"/>
      <c r="F209" s="182"/>
      <c r="G209" s="182"/>
      <c r="H209" s="182"/>
      <c r="I209" s="182"/>
      <c r="J209" s="182"/>
      <c r="K209" s="183"/>
      <c r="L209" s="183"/>
      <c r="M209" s="183"/>
      <c r="N209" s="34"/>
    </row>
    <row r="210" spans="1:14" s="36" customFormat="1" x14ac:dyDescent="0.3">
      <c r="A210" s="181"/>
      <c r="D210" s="182"/>
      <c r="E210" s="182"/>
      <c r="F210" s="182"/>
      <c r="G210" s="182"/>
      <c r="H210" s="182"/>
      <c r="I210" s="182"/>
      <c r="J210" s="182"/>
      <c r="K210" s="183"/>
      <c r="L210" s="183"/>
      <c r="M210" s="183"/>
      <c r="N210" s="34"/>
    </row>
    <row r="211" spans="1:14" s="36" customFormat="1" x14ac:dyDescent="0.3">
      <c r="A211" s="181"/>
      <c r="D211" s="182"/>
      <c r="E211" s="182"/>
      <c r="F211" s="182"/>
      <c r="G211" s="182"/>
      <c r="H211" s="182"/>
      <c r="I211" s="182"/>
      <c r="J211" s="182"/>
      <c r="K211" s="183"/>
      <c r="L211" s="183"/>
      <c r="M211" s="183"/>
      <c r="N211" s="34"/>
    </row>
    <row r="212" spans="1:14" s="36" customFormat="1" x14ac:dyDescent="0.3">
      <c r="A212" s="181"/>
      <c r="D212" s="182"/>
      <c r="E212" s="182"/>
      <c r="F212" s="182"/>
      <c r="G212" s="182"/>
      <c r="H212" s="182"/>
      <c r="I212" s="182"/>
      <c r="J212" s="182"/>
      <c r="K212" s="183"/>
      <c r="L212" s="183"/>
      <c r="M212" s="183"/>
      <c r="N212" s="34"/>
    </row>
    <row r="213" spans="1:14" s="36" customFormat="1" x14ac:dyDescent="0.3">
      <c r="A213" s="181"/>
      <c r="D213" s="182"/>
      <c r="E213" s="182"/>
      <c r="F213" s="182"/>
      <c r="G213" s="182"/>
      <c r="H213" s="182"/>
      <c r="I213" s="182"/>
      <c r="J213" s="182"/>
      <c r="K213" s="183"/>
      <c r="L213" s="183"/>
      <c r="M213" s="183"/>
      <c r="N213" s="34"/>
    </row>
    <row r="214" spans="1:14" s="36" customFormat="1" x14ac:dyDescent="0.3">
      <c r="A214" s="181"/>
      <c r="D214" s="182"/>
      <c r="E214" s="182"/>
      <c r="F214" s="182"/>
      <c r="G214" s="182"/>
      <c r="H214" s="182"/>
      <c r="I214" s="182"/>
      <c r="J214" s="182"/>
      <c r="K214" s="183"/>
      <c r="L214" s="183"/>
      <c r="M214" s="183"/>
      <c r="N214" s="34"/>
    </row>
    <row r="215" spans="1:14" s="36" customFormat="1" x14ac:dyDescent="0.3">
      <c r="A215" s="181"/>
      <c r="D215" s="182"/>
      <c r="E215" s="182"/>
      <c r="F215" s="182"/>
      <c r="G215" s="182"/>
      <c r="H215" s="182"/>
      <c r="I215" s="182"/>
      <c r="J215" s="182"/>
      <c r="K215" s="183"/>
      <c r="L215" s="183"/>
      <c r="M215" s="183"/>
      <c r="N215" s="34"/>
    </row>
    <row r="216" spans="1:14" s="36" customFormat="1" x14ac:dyDescent="0.3">
      <c r="A216" s="181"/>
      <c r="D216" s="182"/>
      <c r="E216" s="182"/>
      <c r="F216" s="182"/>
      <c r="G216" s="182"/>
      <c r="H216" s="182"/>
      <c r="I216" s="182"/>
      <c r="J216" s="182"/>
      <c r="K216" s="183"/>
      <c r="L216" s="183"/>
      <c r="M216" s="183"/>
      <c r="N216" s="34"/>
    </row>
    <row r="217" spans="1:14" s="36" customFormat="1" x14ac:dyDescent="0.3">
      <c r="A217" s="181"/>
      <c r="D217" s="182"/>
      <c r="E217" s="182"/>
      <c r="F217" s="182"/>
      <c r="G217" s="182"/>
      <c r="H217" s="182"/>
      <c r="I217" s="182"/>
      <c r="J217" s="182"/>
      <c r="K217" s="183"/>
      <c r="L217" s="183"/>
      <c r="M217" s="183"/>
      <c r="N217" s="34"/>
    </row>
    <row r="218" spans="1:14" s="36" customFormat="1" x14ac:dyDescent="0.3">
      <c r="A218" s="181"/>
      <c r="D218" s="182"/>
      <c r="E218" s="182"/>
      <c r="F218" s="182"/>
      <c r="G218" s="182"/>
      <c r="H218" s="182"/>
      <c r="I218" s="182"/>
      <c r="J218" s="182"/>
      <c r="K218" s="183"/>
      <c r="L218" s="183"/>
      <c r="M218" s="183"/>
      <c r="N218" s="34"/>
    </row>
    <row r="219" spans="1:14" s="36" customFormat="1" x14ac:dyDescent="0.3">
      <c r="A219" s="181"/>
      <c r="D219" s="182"/>
      <c r="E219" s="182"/>
      <c r="F219" s="182"/>
      <c r="G219" s="182"/>
      <c r="H219" s="182"/>
      <c r="I219" s="182"/>
      <c r="J219" s="182"/>
      <c r="K219" s="183"/>
      <c r="L219" s="183"/>
      <c r="M219" s="183"/>
      <c r="N219" s="34"/>
    </row>
    <row r="220" spans="1:14" s="36" customFormat="1" x14ac:dyDescent="0.3">
      <c r="A220" s="181"/>
      <c r="D220" s="182"/>
      <c r="E220" s="182"/>
      <c r="F220" s="182"/>
      <c r="G220" s="182"/>
      <c r="H220" s="182"/>
      <c r="I220" s="182"/>
      <c r="J220" s="182"/>
      <c r="K220" s="183"/>
      <c r="L220" s="183"/>
      <c r="M220" s="183"/>
      <c r="N220" s="34"/>
    </row>
    <row r="221" spans="1:14" s="36" customFormat="1" x14ac:dyDescent="0.3">
      <c r="A221" s="181"/>
      <c r="D221" s="182"/>
      <c r="E221" s="182"/>
      <c r="F221" s="182"/>
      <c r="G221" s="182"/>
      <c r="H221" s="182"/>
      <c r="I221" s="182"/>
      <c r="J221" s="182"/>
      <c r="K221" s="183"/>
      <c r="L221" s="183"/>
      <c r="M221" s="183"/>
      <c r="N221" s="34"/>
    </row>
    <row r="222" spans="1:14" s="36" customFormat="1" x14ac:dyDescent="0.3">
      <c r="A222" s="181"/>
      <c r="D222" s="182"/>
      <c r="E222" s="182"/>
      <c r="F222" s="182"/>
      <c r="G222" s="182"/>
      <c r="H222" s="182"/>
      <c r="I222" s="182"/>
      <c r="J222" s="182"/>
      <c r="K222" s="183"/>
      <c r="L222" s="183"/>
      <c r="M222" s="183"/>
      <c r="N222" s="34"/>
    </row>
    <row r="223" spans="1:14" s="36" customFormat="1" x14ac:dyDescent="0.3">
      <c r="A223" s="181"/>
      <c r="D223" s="182"/>
      <c r="E223" s="182"/>
      <c r="F223" s="182"/>
      <c r="G223" s="182"/>
      <c r="H223" s="182"/>
      <c r="I223" s="182"/>
      <c r="J223" s="182"/>
      <c r="K223" s="183"/>
      <c r="L223" s="183"/>
      <c r="M223" s="183"/>
      <c r="N223" s="34"/>
    </row>
    <row r="224" spans="1:14" s="36" customFormat="1" x14ac:dyDescent="0.3">
      <c r="A224" s="181"/>
      <c r="D224" s="182"/>
      <c r="E224" s="182"/>
      <c r="F224" s="182"/>
      <c r="G224" s="182"/>
      <c r="H224" s="182"/>
      <c r="I224" s="182"/>
      <c r="J224" s="182"/>
      <c r="K224" s="183"/>
      <c r="L224" s="183"/>
      <c r="M224" s="183"/>
      <c r="N224" s="34"/>
    </row>
    <row r="225" spans="1:14" s="36" customFormat="1" x14ac:dyDescent="0.3">
      <c r="A225" s="181"/>
      <c r="D225" s="182"/>
      <c r="E225" s="182"/>
      <c r="F225" s="182"/>
      <c r="G225" s="182"/>
      <c r="H225" s="182"/>
      <c r="I225" s="182"/>
      <c r="J225" s="182"/>
      <c r="K225" s="183"/>
      <c r="L225" s="183"/>
      <c r="M225" s="183"/>
      <c r="N225" s="34"/>
    </row>
    <row r="226" spans="1:14" s="36" customFormat="1" x14ac:dyDescent="0.3">
      <c r="A226" s="181"/>
      <c r="D226" s="182"/>
      <c r="E226" s="182"/>
      <c r="F226" s="182"/>
      <c r="G226" s="182"/>
      <c r="H226" s="182"/>
      <c r="I226" s="182"/>
      <c r="J226" s="182"/>
      <c r="K226" s="183"/>
      <c r="L226" s="183"/>
      <c r="M226" s="183"/>
      <c r="N226" s="34"/>
    </row>
    <row r="227" spans="1:14" s="36" customFormat="1" x14ac:dyDescent="0.3">
      <c r="A227" s="181"/>
      <c r="D227" s="182"/>
      <c r="E227" s="182"/>
      <c r="F227" s="182"/>
      <c r="G227" s="182"/>
      <c r="H227" s="182"/>
      <c r="I227" s="182"/>
      <c r="J227" s="182"/>
      <c r="K227" s="183"/>
      <c r="L227" s="183"/>
      <c r="M227" s="183"/>
      <c r="N227" s="34"/>
    </row>
    <row r="228" spans="1:14" s="36" customFormat="1" x14ac:dyDescent="0.3">
      <c r="A228" s="181"/>
      <c r="D228" s="182"/>
      <c r="E228" s="182"/>
      <c r="F228" s="182"/>
      <c r="G228" s="182"/>
      <c r="H228" s="182"/>
      <c r="I228" s="182"/>
      <c r="J228" s="182"/>
      <c r="K228" s="183"/>
      <c r="L228" s="183"/>
      <c r="M228" s="183"/>
      <c r="N228" s="34"/>
    </row>
    <row r="229" spans="1:14" s="36" customFormat="1" x14ac:dyDescent="0.3">
      <c r="A229" s="181"/>
      <c r="D229" s="182"/>
      <c r="E229" s="182"/>
      <c r="F229" s="182"/>
      <c r="G229" s="182"/>
      <c r="H229" s="182"/>
      <c r="I229" s="182"/>
      <c r="J229" s="182"/>
      <c r="K229" s="183"/>
      <c r="L229" s="183"/>
      <c r="M229" s="183"/>
      <c r="N229" s="34"/>
    </row>
    <row r="230" spans="1:14" s="36" customFormat="1" x14ac:dyDescent="0.3">
      <c r="A230" s="181"/>
      <c r="D230" s="182"/>
      <c r="E230" s="182"/>
      <c r="F230" s="182"/>
      <c r="G230" s="182"/>
      <c r="H230" s="182"/>
      <c r="I230" s="182"/>
      <c r="J230" s="182"/>
      <c r="K230" s="183"/>
      <c r="L230" s="183"/>
      <c r="M230" s="183"/>
      <c r="N230" s="34"/>
    </row>
    <row r="231" spans="1:14" s="36" customFormat="1" x14ac:dyDescent="0.3">
      <c r="A231" s="181"/>
      <c r="D231" s="182"/>
      <c r="E231" s="182"/>
      <c r="F231" s="182"/>
      <c r="G231" s="182"/>
      <c r="H231" s="182"/>
      <c r="I231" s="182"/>
      <c r="J231" s="182"/>
      <c r="K231" s="183"/>
      <c r="L231" s="183"/>
      <c r="M231" s="183"/>
      <c r="N231" s="34"/>
    </row>
    <row r="232" spans="1:14" s="36" customFormat="1" x14ac:dyDescent="0.3">
      <c r="A232" s="181"/>
      <c r="D232" s="182"/>
      <c r="E232" s="182"/>
      <c r="F232" s="182"/>
      <c r="G232" s="182"/>
      <c r="H232" s="182"/>
      <c r="I232" s="182"/>
      <c r="J232" s="182"/>
      <c r="K232" s="183"/>
      <c r="L232" s="183"/>
      <c r="M232" s="183"/>
      <c r="N232" s="34"/>
    </row>
    <row r="233" spans="1:14" s="36" customFormat="1" x14ac:dyDescent="0.3">
      <c r="A233" s="181"/>
      <c r="D233" s="182"/>
      <c r="E233" s="182"/>
      <c r="F233" s="182"/>
      <c r="G233" s="182"/>
      <c r="H233" s="182"/>
      <c r="I233" s="182"/>
      <c r="J233" s="182"/>
      <c r="K233" s="183"/>
      <c r="L233" s="183"/>
      <c r="M233" s="183"/>
      <c r="N233" s="34"/>
    </row>
    <row r="234" spans="1:14" s="36" customFormat="1" x14ac:dyDescent="0.3">
      <c r="A234" s="181"/>
      <c r="D234" s="182"/>
      <c r="E234" s="182"/>
      <c r="F234" s="182"/>
      <c r="G234" s="182"/>
      <c r="H234" s="182"/>
      <c r="I234" s="182"/>
      <c r="J234" s="182"/>
      <c r="K234" s="183"/>
      <c r="L234" s="183"/>
      <c r="M234" s="183"/>
      <c r="N234" s="34"/>
    </row>
    <row r="235" spans="1:14" s="36" customFormat="1" x14ac:dyDescent="0.3">
      <c r="A235" s="181"/>
      <c r="D235" s="182"/>
      <c r="E235" s="182"/>
      <c r="F235" s="182"/>
      <c r="G235" s="182"/>
      <c r="H235" s="182"/>
      <c r="I235" s="182"/>
      <c r="J235" s="182"/>
      <c r="K235" s="183"/>
      <c r="L235" s="183"/>
      <c r="M235" s="183"/>
      <c r="N235" s="34"/>
    </row>
    <row r="236" spans="1:14" s="36" customFormat="1" x14ac:dyDescent="0.3">
      <c r="A236" s="181"/>
      <c r="D236" s="182"/>
      <c r="E236" s="182"/>
      <c r="F236" s="182"/>
      <c r="G236" s="182"/>
      <c r="H236" s="182"/>
      <c r="I236" s="182"/>
      <c r="J236" s="182"/>
      <c r="K236" s="183"/>
      <c r="L236" s="183"/>
      <c r="M236" s="183"/>
      <c r="N236" s="34"/>
    </row>
    <row r="237" spans="1:14" s="36" customFormat="1" x14ac:dyDescent="0.3">
      <c r="A237" s="181"/>
      <c r="D237" s="182"/>
      <c r="E237" s="182"/>
      <c r="F237" s="182"/>
      <c r="G237" s="182"/>
      <c r="H237" s="182"/>
      <c r="I237" s="182"/>
      <c r="J237" s="182"/>
      <c r="K237" s="183"/>
      <c r="L237" s="183"/>
      <c r="M237" s="183"/>
      <c r="N237" s="34"/>
    </row>
    <row r="238" spans="1:14" s="36" customFormat="1" x14ac:dyDescent="0.3">
      <c r="A238" s="181"/>
      <c r="D238" s="182"/>
      <c r="E238" s="182"/>
      <c r="F238" s="182"/>
      <c r="G238" s="182"/>
      <c r="H238" s="182"/>
      <c r="I238" s="182"/>
      <c r="J238" s="182"/>
      <c r="K238" s="183"/>
      <c r="L238" s="183"/>
      <c r="M238" s="183"/>
      <c r="N238" s="34"/>
    </row>
    <row r="239" spans="1:14" s="36" customFormat="1" x14ac:dyDescent="0.3">
      <c r="A239" s="181"/>
      <c r="D239" s="182"/>
      <c r="E239" s="182"/>
      <c r="F239" s="182"/>
      <c r="G239" s="182"/>
      <c r="H239" s="182"/>
      <c r="I239" s="182"/>
      <c r="J239" s="182"/>
      <c r="K239" s="183"/>
      <c r="L239" s="183"/>
      <c r="M239" s="183"/>
      <c r="N239" s="34"/>
    </row>
    <row r="240" spans="1:14" s="36" customFormat="1" x14ac:dyDescent="0.3">
      <c r="A240" s="181"/>
      <c r="D240" s="182"/>
      <c r="E240" s="182"/>
      <c r="F240" s="182"/>
      <c r="G240" s="182"/>
      <c r="H240" s="182"/>
      <c r="I240" s="182"/>
      <c r="J240" s="182"/>
      <c r="K240" s="183"/>
      <c r="L240" s="183"/>
      <c r="M240" s="183"/>
      <c r="N240" s="34"/>
    </row>
    <row r="241" spans="1:14" s="36" customFormat="1" x14ac:dyDescent="0.3">
      <c r="A241" s="181"/>
      <c r="D241" s="182"/>
      <c r="E241" s="182"/>
      <c r="F241" s="182"/>
      <c r="G241" s="182"/>
      <c r="H241" s="182"/>
      <c r="I241" s="182"/>
      <c r="J241" s="182"/>
      <c r="K241" s="183"/>
      <c r="L241" s="183"/>
      <c r="M241" s="183"/>
      <c r="N241" s="34"/>
    </row>
    <row r="242" spans="1:14" s="36" customFormat="1" x14ac:dyDescent="0.3">
      <c r="A242" s="181"/>
      <c r="D242" s="182"/>
      <c r="E242" s="182"/>
      <c r="F242" s="182"/>
      <c r="G242" s="182"/>
      <c r="H242" s="182"/>
      <c r="I242" s="182"/>
      <c r="J242" s="182"/>
      <c r="K242" s="183"/>
      <c r="L242" s="183"/>
      <c r="M242" s="183"/>
      <c r="N242" s="34"/>
    </row>
    <row r="243" spans="1:14" s="36" customFormat="1" x14ac:dyDescent="0.3">
      <c r="A243" s="181"/>
      <c r="D243" s="182"/>
      <c r="E243" s="182"/>
      <c r="F243" s="182"/>
      <c r="G243" s="182"/>
      <c r="H243" s="182"/>
      <c r="I243" s="182"/>
      <c r="J243" s="182"/>
      <c r="K243" s="183"/>
      <c r="L243" s="183"/>
      <c r="M243" s="183"/>
      <c r="N243" s="34"/>
    </row>
    <row r="244" spans="1:14" s="36" customFormat="1" x14ac:dyDescent="0.3">
      <c r="A244" s="181"/>
      <c r="D244" s="182"/>
      <c r="E244" s="182"/>
      <c r="F244" s="182"/>
      <c r="G244" s="182"/>
      <c r="H244" s="182"/>
      <c r="I244" s="182"/>
      <c r="J244" s="182"/>
      <c r="K244" s="183"/>
      <c r="L244" s="183"/>
      <c r="M244" s="183"/>
      <c r="N244" s="34"/>
    </row>
    <row r="245" spans="1:14" s="36" customFormat="1" x14ac:dyDescent="0.3">
      <c r="A245" s="181"/>
      <c r="D245" s="182"/>
      <c r="E245" s="182"/>
      <c r="F245" s="182"/>
      <c r="G245" s="182"/>
      <c r="H245" s="182"/>
      <c r="I245" s="182"/>
      <c r="J245" s="182"/>
      <c r="K245" s="183"/>
      <c r="L245" s="183"/>
      <c r="M245" s="183"/>
      <c r="N245" s="34"/>
    </row>
    <row r="246" spans="1:14" s="36" customFormat="1" x14ac:dyDescent="0.3">
      <c r="A246" s="181"/>
      <c r="D246" s="182"/>
      <c r="E246" s="182"/>
      <c r="F246" s="182"/>
      <c r="G246" s="182"/>
      <c r="H246" s="182"/>
      <c r="I246" s="182"/>
      <c r="J246" s="182"/>
      <c r="K246" s="183"/>
      <c r="L246" s="183"/>
      <c r="M246" s="183"/>
      <c r="N246" s="34"/>
    </row>
    <row r="247" spans="1:14" s="36" customFormat="1" x14ac:dyDescent="0.3">
      <c r="A247" s="181"/>
      <c r="D247" s="182"/>
      <c r="E247" s="182"/>
      <c r="F247" s="182"/>
      <c r="G247" s="182"/>
      <c r="H247" s="182"/>
      <c r="I247" s="182"/>
      <c r="J247" s="182"/>
      <c r="K247" s="183"/>
      <c r="L247" s="183"/>
      <c r="M247" s="183"/>
      <c r="N247" s="34"/>
    </row>
    <row r="248" spans="1:14" s="36" customFormat="1" x14ac:dyDescent="0.3">
      <c r="A248" s="181"/>
      <c r="D248" s="182"/>
      <c r="E248" s="182"/>
      <c r="F248" s="182"/>
      <c r="G248" s="182"/>
      <c r="H248" s="182"/>
      <c r="I248" s="182"/>
      <c r="J248" s="182"/>
      <c r="K248" s="183"/>
      <c r="L248" s="183"/>
      <c r="M248" s="183"/>
      <c r="N248" s="34"/>
    </row>
    <row r="249" spans="1:14" s="36" customFormat="1" x14ac:dyDescent="0.3">
      <c r="A249" s="181"/>
      <c r="D249" s="182"/>
      <c r="E249" s="182"/>
      <c r="F249" s="182"/>
      <c r="G249" s="182"/>
      <c r="H249" s="182"/>
      <c r="I249" s="182"/>
      <c r="J249" s="182"/>
      <c r="K249" s="183"/>
      <c r="L249" s="183"/>
      <c r="M249" s="183"/>
      <c r="N249" s="34"/>
    </row>
    <row r="250" spans="1:14" s="36" customFormat="1" x14ac:dyDescent="0.3">
      <c r="A250" s="181"/>
      <c r="D250" s="182"/>
      <c r="E250" s="182"/>
      <c r="F250" s="182"/>
      <c r="G250" s="182"/>
      <c r="H250" s="182"/>
      <c r="I250" s="182"/>
      <c r="J250" s="182"/>
      <c r="K250" s="183"/>
      <c r="L250" s="183"/>
      <c r="M250" s="183"/>
      <c r="N250" s="34"/>
    </row>
    <row r="251" spans="1:14" s="36" customFormat="1" x14ac:dyDescent="0.3">
      <c r="A251" s="181"/>
      <c r="D251" s="182"/>
      <c r="E251" s="182"/>
      <c r="F251" s="182"/>
      <c r="G251" s="182"/>
      <c r="H251" s="182"/>
      <c r="I251" s="182"/>
      <c r="J251" s="182"/>
      <c r="K251" s="183"/>
      <c r="L251" s="183"/>
      <c r="M251" s="183"/>
      <c r="N251" s="34"/>
    </row>
    <row r="252" spans="1:14" s="36" customFormat="1" x14ac:dyDescent="0.3">
      <c r="A252" s="181"/>
      <c r="D252" s="182"/>
      <c r="E252" s="182"/>
      <c r="F252" s="182"/>
      <c r="G252" s="182"/>
      <c r="H252" s="182"/>
      <c r="I252" s="182"/>
      <c r="J252" s="182"/>
      <c r="K252" s="183"/>
      <c r="L252" s="183"/>
      <c r="M252" s="183"/>
      <c r="N252" s="34"/>
    </row>
    <row r="253" spans="1:14" s="36" customFormat="1" x14ac:dyDescent="0.3">
      <c r="A253" s="181"/>
      <c r="D253" s="182"/>
      <c r="E253" s="182"/>
      <c r="F253" s="182"/>
      <c r="G253" s="182"/>
      <c r="H253" s="182"/>
      <c r="I253" s="182"/>
      <c r="J253" s="182"/>
      <c r="K253" s="183"/>
      <c r="L253" s="183"/>
      <c r="M253" s="183"/>
      <c r="N253" s="34"/>
    </row>
    <row r="254" spans="1:14" s="36" customFormat="1" x14ac:dyDescent="0.3">
      <c r="A254" s="181"/>
      <c r="D254" s="182"/>
      <c r="E254" s="182"/>
      <c r="F254" s="182"/>
      <c r="G254" s="182"/>
      <c r="H254" s="182"/>
      <c r="I254" s="182"/>
      <c r="J254" s="182"/>
      <c r="K254" s="183"/>
      <c r="L254" s="183"/>
      <c r="M254" s="183"/>
      <c r="N254" s="34"/>
    </row>
    <row r="255" spans="1:14" s="36" customFormat="1" x14ac:dyDescent="0.3">
      <c r="A255" s="181"/>
      <c r="D255" s="182"/>
      <c r="E255" s="182"/>
      <c r="F255" s="182"/>
      <c r="G255" s="182"/>
      <c r="H255" s="182"/>
      <c r="I255" s="182"/>
      <c r="J255" s="182"/>
      <c r="K255" s="183"/>
      <c r="L255" s="183"/>
      <c r="M255" s="183"/>
      <c r="N255" s="34"/>
    </row>
    <row r="256" spans="1:14" s="36" customFormat="1" x14ac:dyDescent="0.3">
      <c r="A256" s="181"/>
      <c r="D256" s="182"/>
      <c r="E256" s="182"/>
      <c r="F256" s="182"/>
      <c r="G256" s="182"/>
      <c r="H256" s="182"/>
      <c r="I256" s="182"/>
      <c r="J256" s="182"/>
      <c r="K256" s="183"/>
      <c r="L256" s="183"/>
      <c r="M256" s="183"/>
      <c r="N256" s="34"/>
    </row>
    <row r="257" spans="1:14" s="36" customFormat="1" x14ac:dyDescent="0.3">
      <c r="A257" s="181"/>
      <c r="D257" s="182"/>
      <c r="E257" s="182"/>
      <c r="F257" s="182"/>
      <c r="G257" s="182"/>
      <c r="H257" s="182"/>
      <c r="I257" s="182"/>
      <c r="J257" s="182"/>
      <c r="K257" s="183"/>
      <c r="L257" s="183"/>
      <c r="M257" s="183"/>
      <c r="N257" s="34"/>
    </row>
    <row r="258" spans="1:14" s="36" customFormat="1" x14ac:dyDescent="0.3">
      <c r="A258" s="181"/>
      <c r="D258" s="182"/>
      <c r="E258" s="182"/>
      <c r="F258" s="182"/>
      <c r="G258" s="182"/>
      <c r="H258" s="182"/>
      <c r="I258" s="182"/>
      <c r="J258" s="182"/>
      <c r="K258" s="183"/>
      <c r="L258" s="183"/>
      <c r="M258" s="183"/>
      <c r="N258" s="34"/>
    </row>
    <row r="259" spans="1:14" s="36" customFormat="1" x14ac:dyDescent="0.3">
      <c r="A259" s="181"/>
      <c r="D259" s="182"/>
      <c r="E259" s="182"/>
      <c r="F259" s="182"/>
      <c r="G259" s="182"/>
      <c r="H259" s="182"/>
      <c r="I259" s="182"/>
      <c r="J259" s="182"/>
      <c r="K259" s="183"/>
      <c r="L259" s="183"/>
      <c r="M259" s="183"/>
      <c r="N259" s="34"/>
    </row>
    <row r="260" spans="1:14" s="36" customFormat="1" x14ac:dyDescent="0.3">
      <c r="A260" s="181"/>
      <c r="D260" s="182"/>
      <c r="E260" s="182"/>
      <c r="F260" s="182"/>
      <c r="G260" s="182"/>
      <c r="H260" s="182"/>
      <c r="I260" s="182"/>
      <c r="J260" s="182"/>
      <c r="K260" s="183"/>
      <c r="L260" s="183"/>
      <c r="M260" s="183"/>
      <c r="N260" s="34"/>
    </row>
    <row r="261" spans="1:14" s="36" customFormat="1" x14ac:dyDescent="0.3">
      <c r="A261" s="181"/>
      <c r="D261" s="182"/>
      <c r="E261" s="182"/>
      <c r="F261" s="182"/>
      <c r="G261" s="182"/>
      <c r="H261" s="182"/>
      <c r="I261" s="182"/>
      <c r="J261" s="182"/>
      <c r="K261" s="183"/>
      <c r="L261" s="183"/>
      <c r="M261" s="183"/>
      <c r="N261" s="34"/>
    </row>
    <row r="262" spans="1:14" s="36" customFormat="1" x14ac:dyDescent="0.3">
      <c r="A262" s="181"/>
      <c r="D262" s="182"/>
      <c r="E262" s="182"/>
      <c r="F262" s="182"/>
      <c r="G262" s="182"/>
      <c r="H262" s="182"/>
      <c r="I262" s="182"/>
      <c r="J262" s="182"/>
      <c r="K262" s="183"/>
      <c r="L262" s="183"/>
      <c r="M262" s="183"/>
      <c r="N262" s="34"/>
    </row>
    <row r="263" spans="1:14" s="36" customFormat="1" x14ac:dyDescent="0.3">
      <c r="A263" s="181"/>
      <c r="D263" s="182"/>
      <c r="E263" s="182"/>
      <c r="F263" s="182"/>
      <c r="G263" s="182"/>
      <c r="H263" s="182"/>
      <c r="I263" s="182"/>
      <c r="J263" s="182"/>
      <c r="K263" s="183"/>
      <c r="L263" s="183"/>
      <c r="M263" s="183"/>
      <c r="N263" s="34"/>
    </row>
    <row r="264" spans="1:14" s="36" customFormat="1" x14ac:dyDescent="0.3">
      <c r="A264" s="181"/>
      <c r="D264" s="182"/>
      <c r="E264" s="182"/>
      <c r="F264" s="182"/>
      <c r="G264" s="182"/>
      <c r="H264" s="182"/>
      <c r="I264" s="182"/>
      <c r="J264" s="182"/>
      <c r="K264" s="183"/>
      <c r="L264" s="183"/>
      <c r="M264" s="183"/>
      <c r="N264" s="34"/>
    </row>
    <row r="265" spans="1:14" s="36" customFormat="1" x14ac:dyDescent="0.3">
      <c r="A265" s="181"/>
      <c r="D265" s="182"/>
      <c r="E265" s="182"/>
      <c r="F265" s="182"/>
      <c r="G265" s="182"/>
      <c r="H265" s="182"/>
      <c r="I265" s="182"/>
      <c r="J265" s="182"/>
      <c r="K265" s="183"/>
      <c r="L265" s="183"/>
      <c r="M265" s="183"/>
      <c r="N265" s="34"/>
    </row>
    <row r="266" spans="1:14" s="36" customFormat="1" x14ac:dyDescent="0.3">
      <c r="A266" s="181"/>
      <c r="D266" s="182"/>
      <c r="E266" s="182"/>
      <c r="F266" s="182"/>
      <c r="G266" s="182"/>
      <c r="H266" s="182"/>
      <c r="I266" s="182"/>
      <c r="J266" s="182"/>
      <c r="K266" s="183"/>
      <c r="L266" s="183"/>
      <c r="M266" s="183"/>
      <c r="N266" s="34"/>
    </row>
    <row r="267" spans="1:14" s="36" customFormat="1" x14ac:dyDescent="0.3">
      <c r="A267" s="181"/>
      <c r="D267" s="182"/>
      <c r="E267" s="182"/>
      <c r="F267" s="182"/>
      <c r="G267" s="182"/>
      <c r="H267" s="182"/>
      <c r="I267" s="182"/>
      <c r="J267" s="182"/>
      <c r="K267" s="183"/>
      <c r="L267" s="183"/>
      <c r="M267" s="183"/>
      <c r="N267" s="34"/>
    </row>
    <row r="268" spans="1:14" s="36" customFormat="1" x14ac:dyDescent="0.3">
      <c r="A268" s="181"/>
      <c r="D268" s="182"/>
      <c r="E268" s="182"/>
      <c r="F268" s="182"/>
      <c r="G268" s="182"/>
      <c r="H268" s="182"/>
      <c r="I268" s="182"/>
      <c r="J268" s="182"/>
      <c r="K268" s="183"/>
      <c r="L268" s="183"/>
      <c r="M268" s="183"/>
      <c r="N268" s="34"/>
    </row>
    <row r="269" spans="1:14" s="36" customFormat="1" x14ac:dyDescent="0.3">
      <c r="A269" s="181"/>
      <c r="D269" s="182"/>
      <c r="E269" s="182"/>
      <c r="F269" s="182"/>
      <c r="G269" s="182"/>
      <c r="H269" s="182"/>
      <c r="I269" s="182"/>
      <c r="J269" s="182"/>
      <c r="K269" s="183"/>
      <c r="L269" s="183"/>
      <c r="M269" s="183"/>
      <c r="N269" s="34"/>
    </row>
    <row r="270" spans="1:14" s="36" customFormat="1" x14ac:dyDescent="0.3">
      <c r="A270" s="181"/>
      <c r="D270" s="182"/>
      <c r="E270" s="182"/>
      <c r="F270" s="182"/>
      <c r="G270" s="182"/>
      <c r="H270" s="182"/>
      <c r="I270" s="182"/>
      <c r="J270" s="182"/>
      <c r="K270" s="183"/>
      <c r="L270" s="183"/>
      <c r="M270" s="183"/>
      <c r="N270" s="34"/>
    </row>
    <row r="271" spans="1:14" s="36" customFormat="1" x14ac:dyDescent="0.3">
      <c r="A271" s="181"/>
      <c r="D271" s="182"/>
      <c r="E271" s="182"/>
      <c r="F271" s="182"/>
      <c r="G271" s="182"/>
      <c r="H271" s="182"/>
      <c r="I271" s="182"/>
      <c r="J271" s="182"/>
      <c r="K271" s="183"/>
      <c r="L271" s="183"/>
      <c r="M271" s="183"/>
      <c r="N271" s="34"/>
    </row>
    <row r="272" spans="1:14" s="36" customFormat="1" x14ac:dyDescent="0.3">
      <c r="A272" s="181"/>
      <c r="D272" s="182"/>
      <c r="E272" s="182"/>
      <c r="F272" s="182"/>
      <c r="G272" s="182"/>
      <c r="H272" s="182"/>
      <c r="I272" s="182"/>
      <c r="J272" s="182"/>
      <c r="K272" s="183"/>
      <c r="L272" s="183"/>
      <c r="M272" s="183"/>
      <c r="N272" s="34"/>
    </row>
    <row r="273" spans="1:14" s="36" customFormat="1" x14ac:dyDescent="0.3">
      <c r="A273" s="181"/>
      <c r="D273" s="182"/>
      <c r="E273" s="182"/>
      <c r="F273" s="182"/>
      <c r="G273" s="182"/>
      <c r="H273" s="182"/>
      <c r="I273" s="182"/>
      <c r="J273" s="182"/>
      <c r="K273" s="183"/>
      <c r="L273" s="183"/>
      <c r="M273" s="183"/>
      <c r="N273" s="34"/>
    </row>
    <row r="274" spans="1:14" s="36" customFormat="1" x14ac:dyDescent="0.3">
      <c r="A274" s="181"/>
      <c r="D274" s="182"/>
      <c r="E274" s="182"/>
      <c r="F274" s="182"/>
      <c r="G274" s="182"/>
      <c r="H274" s="182"/>
      <c r="I274" s="182"/>
      <c r="J274" s="182"/>
      <c r="K274" s="183"/>
      <c r="L274" s="183"/>
      <c r="M274" s="183"/>
      <c r="N274" s="34"/>
    </row>
    <row r="275" spans="1:14" s="36" customFormat="1" x14ac:dyDescent="0.3">
      <c r="A275" s="181"/>
      <c r="D275" s="182"/>
      <c r="E275" s="182"/>
      <c r="F275" s="182"/>
      <c r="G275" s="182"/>
      <c r="H275" s="182"/>
      <c r="I275" s="182"/>
      <c r="J275" s="182"/>
      <c r="K275" s="183"/>
      <c r="L275" s="183"/>
      <c r="M275" s="183"/>
      <c r="N275" s="34"/>
    </row>
    <row r="276" spans="1:14" s="36" customFormat="1" x14ac:dyDescent="0.3">
      <c r="A276" s="181"/>
      <c r="D276" s="182"/>
      <c r="E276" s="182"/>
      <c r="F276" s="182"/>
      <c r="G276" s="182"/>
      <c r="H276" s="182"/>
      <c r="I276" s="182"/>
      <c r="J276" s="182"/>
      <c r="K276" s="183"/>
      <c r="L276" s="183"/>
      <c r="M276" s="183"/>
      <c r="N276" s="34"/>
    </row>
    <row r="277" spans="1:14" s="36" customFormat="1" x14ac:dyDescent="0.3">
      <c r="A277" s="181"/>
      <c r="D277" s="182"/>
      <c r="E277" s="182"/>
      <c r="F277" s="182"/>
      <c r="G277" s="182"/>
      <c r="H277" s="182"/>
      <c r="I277" s="182"/>
      <c r="J277" s="182"/>
      <c r="K277" s="183"/>
      <c r="L277" s="183"/>
      <c r="M277" s="183"/>
      <c r="N277" s="34"/>
    </row>
    <row r="278" spans="1:14" s="36" customFormat="1" x14ac:dyDescent="0.3">
      <c r="A278" s="181"/>
      <c r="D278" s="182"/>
      <c r="E278" s="182"/>
      <c r="F278" s="182"/>
      <c r="G278" s="182"/>
      <c r="H278" s="182"/>
      <c r="I278" s="182"/>
      <c r="J278" s="182"/>
      <c r="K278" s="183"/>
      <c r="L278" s="183"/>
      <c r="M278" s="183"/>
      <c r="N278" s="34"/>
    </row>
    <row r="279" spans="1:14" s="36" customFormat="1" x14ac:dyDescent="0.3">
      <c r="A279" s="181"/>
      <c r="D279" s="182"/>
      <c r="E279" s="182"/>
      <c r="F279" s="182"/>
      <c r="G279" s="182"/>
      <c r="H279" s="182"/>
      <c r="I279" s="182"/>
      <c r="J279" s="182"/>
      <c r="K279" s="183"/>
      <c r="L279" s="183"/>
      <c r="M279" s="183"/>
      <c r="N279" s="34"/>
    </row>
    <row r="280" spans="1:14" s="36" customFormat="1" x14ac:dyDescent="0.3">
      <c r="A280" s="181"/>
      <c r="D280" s="182"/>
      <c r="E280" s="182"/>
      <c r="F280" s="182"/>
      <c r="G280" s="182"/>
      <c r="H280" s="182"/>
      <c r="I280" s="182"/>
      <c r="J280" s="182"/>
      <c r="K280" s="183"/>
      <c r="L280" s="183"/>
      <c r="M280" s="183"/>
      <c r="N280" s="34"/>
    </row>
    <row r="281" spans="1:14" s="36" customFormat="1" x14ac:dyDescent="0.3">
      <c r="A281" s="181"/>
      <c r="D281" s="182"/>
      <c r="E281" s="182"/>
      <c r="F281" s="182"/>
      <c r="G281" s="182"/>
      <c r="H281" s="182"/>
      <c r="I281" s="182"/>
      <c r="J281" s="182"/>
      <c r="K281" s="183"/>
      <c r="L281" s="183"/>
      <c r="M281" s="183"/>
      <c r="N281" s="34"/>
    </row>
    <row r="282" spans="1:14" s="36" customFormat="1" x14ac:dyDescent="0.3">
      <c r="A282" s="181"/>
      <c r="D282" s="182"/>
      <c r="E282" s="182"/>
      <c r="F282" s="182"/>
      <c r="G282" s="182"/>
      <c r="H282" s="182"/>
      <c r="I282" s="182"/>
      <c r="J282" s="182"/>
      <c r="K282" s="183"/>
      <c r="L282" s="183"/>
      <c r="M282" s="183"/>
      <c r="N282" s="34"/>
    </row>
    <row r="283" spans="1:14" s="36" customFormat="1" x14ac:dyDescent="0.3">
      <c r="A283" s="181"/>
      <c r="D283" s="182"/>
      <c r="E283" s="182"/>
      <c r="F283" s="182"/>
      <c r="G283" s="182"/>
      <c r="H283" s="182"/>
      <c r="I283" s="182"/>
      <c r="J283" s="182"/>
      <c r="K283" s="183"/>
      <c r="L283" s="183"/>
      <c r="M283" s="183"/>
      <c r="N283" s="34"/>
    </row>
    <row r="284" spans="1:14" s="36" customFormat="1" x14ac:dyDescent="0.3">
      <c r="A284" s="181"/>
      <c r="D284" s="182"/>
      <c r="E284" s="182"/>
      <c r="F284" s="182"/>
      <c r="G284" s="182"/>
      <c r="H284" s="182"/>
      <c r="I284" s="182"/>
      <c r="J284" s="182"/>
      <c r="K284" s="183"/>
      <c r="L284" s="183"/>
      <c r="M284" s="183"/>
      <c r="N284" s="34"/>
    </row>
    <row r="285" spans="1:14" s="36" customFormat="1" x14ac:dyDescent="0.3">
      <c r="A285" s="181"/>
      <c r="D285" s="182"/>
      <c r="E285" s="182"/>
      <c r="F285" s="182"/>
      <c r="G285" s="182"/>
      <c r="H285" s="182"/>
      <c r="I285" s="182"/>
      <c r="J285" s="182"/>
      <c r="K285" s="183"/>
      <c r="L285" s="183"/>
      <c r="M285" s="183"/>
      <c r="N285" s="34"/>
    </row>
    <row r="286" spans="1:14" s="36" customFormat="1" x14ac:dyDescent="0.3">
      <c r="A286" s="181"/>
      <c r="D286" s="182"/>
      <c r="E286" s="182"/>
      <c r="F286" s="182"/>
      <c r="G286" s="182"/>
      <c r="H286" s="182"/>
      <c r="I286" s="182"/>
      <c r="J286" s="182"/>
      <c r="K286" s="183"/>
      <c r="L286" s="183"/>
      <c r="M286" s="183"/>
      <c r="N286" s="34"/>
    </row>
    <row r="287" spans="1:14" s="36" customFormat="1" x14ac:dyDescent="0.3">
      <c r="A287" s="181"/>
      <c r="D287" s="182"/>
      <c r="E287" s="182"/>
      <c r="F287" s="182"/>
      <c r="G287" s="182"/>
      <c r="H287" s="182"/>
      <c r="I287" s="182"/>
      <c r="J287" s="182"/>
      <c r="K287" s="183"/>
      <c r="L287" s="183"/>
      <c r="M287" s="183"/>
      <c r="N287" s="34"/>
    </row>
    <row r="288" spans="1:14" s="36" customFormat="1" x14ac:dyDescent="0.3">
      <c r="A288" s="181"/>
      <c r="D288" s="182"/>
      <c r="E288" s="182"/>
      <c r="F288" s="182"/>
      <c r="G288" s="182"/>
      <c r="H288" s="182"/>
      <c r="I288" s="182"/>
      <c r="J288" s="182"/>
      <c r="K288" s="183"/>
      <c r="L288" s="183"/>
      <c r="M288" s="183"/>
      <c r="N288" s="34"/>
    </row>
    <row r="289" spans="1:14" s="36" customFormat="1" x14ac:dyDescent="0.3">
      <c r="A289" s="181"/>
      <c r="D289" s="182"/>
      <c r="E289" s="182"/>
      <c r="F289" s="182"/>
      <c r="G289" s="182"/>
      <c r="H289" s="182"/>
      <c r="I289" s="182"/>
      <c r="J289" s="182"/>
      <c r="K289" s="183"/>
      <c r="L289" s="183"/>
      <c r="M289" s="183"/>
      <c r="N289" s="34"/>
    </row>
    <row r="290" spans="1:14" s="36" customFormat="1" x14ac:dyDescent="0.3">
      <c r="A290" s="181"/>
      <c r="D290" s="182"/>
      <c r="E290" s="182"/>
      <c r="F290" s="182"/>
      <c r="G290" s="182"/>
      <c r="H290" s="182"/>
      <c r="I290" s="182"/>
      <c r="J290" s="182"/>
      <c r="K290" s="183"/>
      <c r="L290" s="183"/>
      <c r="M290" s="183"/>
      <c r="N290" s="34"/>
    </row>
    <row r="291" spans="1:14" s="36" customFormat="1" x14ac:dyDescent="0.3">
      <c r="A291" s="181"/>
      <c r="D291" s="182"/>
      <c r="E291" s="182"/>
      <c r="F291" s="182"/>
      <c r="G291" s="182"/>
      <c r="H291" s="182"/>
      <c r="I291" s="182"/>
      <c r="J291" s="182"/>
      <c r="K291" s="183"/>
      <c r="L291" s="183"/>
      <c r="M291" s="183"/>
      <c r="N291" s="34"/>
    </row>
    <row r="292" spans="1:14" s="36" customFormat="1" x14ac:dyDescent="0.3">
      <c r="A292" s="181"/>
      <c r="D292" s="182"/>
      <c r="E292" s="182"/>
      <c r="F292" s="182"/>
      <c r="G292" s="182"/>
      <c r="H292" s="182"/>
      <c r="I292" s="182"/>
      <c r="J292" s="182"/>
      <c r="K292" s="183"/>
      <c r="L292" s="183"/>
      <c r="M292" s="183"/>
      <c r="N292" s="34"/>
    </row>
  </sheetData>
  <sheetProtection selectLockedCells="1" selectUnlockedCells="1"/>
  <mergeCells count="272">
    <mergeCell ref="A1:O1"/>
    <mergeCell ref="A2:A5"/>
    <mergeCell ref="N2:N5"/>
    <mergeCell ref="J6:J7"/>
    <mergeCell ref="K6:K7"/>
    <mergeCell ref="N6:N7"/>
    <mergeCell ref="K13:K14"/>
    <mergeCell ref="N13:N14"/>
    <mergeCell ref="O13:O14"/>
    <mergeCell ref="A11:A12"/>
    <mergeCell ref="C11:C12"/>
    <mergeCell ref="J11:J12"/>
    <mergeCell ref="K11:K12"/>
    <mergeCell ref="N11:N12"/>
    <mergeCell ref="O11:O12"/>
    <mergeCell ref="A15:B15"/>
    <mergeCell ref="A16:B16"/>
    <mergeCell ref="A17:C17"/>
    <mergeCell ref="A18:C18"/>
    <mergeCell ref="A19:C19"/>
    <mergeCell ref="A20:C20"/>
    <mergeCell ref="A13:A14"/>
    <mergeCell ref="C13:C14"/>
    <mergeCell ref="J13:J14"/>
    <mergeCell ref="A25:A26"/>
    <mergeCell ref="C25:C26"/>
    <mergeCell ref="J25:J26"/>
    <mergeCell ref="K25:K26"/>
    <mergeCell ref="N25:N26"/>
    <mergeCell ref="O25:O26"/>
    <mergeCell ref="A21:A22"/>
    <mergeCell ref="C21:C22"/>
    <mergeCell ref="J21:J22"/>
    <mergeCell ref="K21:K22"/>
    <mergeCell ref="N21:N22"/>
    <mergeCell ref="A23:A24"/>
    <mergeCell ref="C23:C24"/>
    <mergeCell ref="J23:J24"/>
    <mergeCell ref="K23:K24"/>
    <mergeCell ref="N23:N24"/>
    <mergeCell ref="H21:H22"/>
    <mergeCell ref="I21:I22"/>
    <mergeCell ref="J30:J31"/>
    <mergeCell ref="K30:K31"/>
    <mergeCell ref="N30:N31"/>
    <mergeCell ref="O30:O31"/>
    <mergeCell ref="A27:A29"/>
    <mergeCell ref="C27:C29"/>
    <mergeCell ref="J27:J29"/>
    <mergeCell ref="K27:K29"/>
    <mergeCell ref="N27:N29"/>
    <mergeCell ref="O27:O29"/>
    <mergeCell ref="A36:C36"/>
    <mergeCell ref="A37:C37"/>
    <mergeCell ref="A38:C38"/>
    <mergeCell ref="A39:C39"/>
    <mergeCell ref="A40:C40"/>
    <mergeCell ref="A41:A42"/>
    <mergeCell ref="C41:C42"/>
    <mergeCell ref="A30:A31"/>
    <mergeCell ref="C30:C31"/>
    <mergeCell ref="J41:J42"/>
    <mergeCell ref="K41:K42"/>
    <mergeCell ref="N41:N42"/>
    <mergeCell ref="O41:O42"/>
    <mergeCell ref="A43:A44"/>
    <mergeCell ref="C43:C44"/>
    <mergeCell ref="J43:J44"/>
    <mergeCell ref="K43:K44"/>
    <mergeCell ref="N43:N44"/>
    <mergeCell ref="O43:O44"/>
    <mergeCell ref="J55:J56"/>
    <mergeCell ref="K55:K56"/>
    <mergeCell ref="N55:N56"/>
    <mergeCell ref="O55:O56"/>
    <mergeCell ref="A45:A46"/>
    <mergeCell ref="C45:C46"/>
    <mergeCell ref="J45:J46"/>
    <mergeCell ref="K45:K46"/>
    <mergeCell ref="N45:N46"/>
    <mergeCell ref="O45:O46"/>
    <mergeCell ref="A61:C61"/>
    <mergeCell ref="A62:C62"/>
    <mergeCell ref="A63:C63"/>
    <mergeCell ref="A64:C64"/>
    <mergeCell ref="A65:C65"/>
    <mergeCell ref="A66:A67"/>
    <mergeCell ref="C66:C67"/>
    <mergeCell ref="A55:A56"/>
    <mergeCell ref="C55:C56"/>
    <mergeCell ref="J66:J67"/>
    <mergeCell ref="K66:K67"/>
    <mergeCell ref="N66:N67"/>
    <mergeCell ref="O66:O67"/>
    <mergeCell ref="A68:A69"/>
    <mergeCell ref="C68:C69"/>
    <mergeCell ref="J68:J69"/>
    <mergeCell ref="K68:K69"/>
    <mergeCell ref="N68:N69"/>
    <mergeCell ref="O68:O69"/>
    <mergeCell ref="A72:A73"/>
    <mergeCell ref="C72:C73"/>
    <mergeCell ref="J72:J73"/>
    <mergeCell ref="K72:K73"/>
    <mergeCell ref="N72:N73"/>
    <mergeCell ref="O72:O73"/>
    <mergeCell ref="A70:A71"/>
    <mergeCell ref="C70:C71"/>
    <mergeCell ref="J70:J71"/>
    <mergeCell ref="K70:K71"/>
    <mergeCell ref="N70:N71"/>
    <mergeCell ref="O70:O71"/>
    <mergeCell ref="J76:J77"/>
    <mergeCell ref="K76:K77"/>
    <mergeCell ref="N76:N77"/>
    <mergeCell ref="O76:O77"/>
    <mergeCell ref="A74:A75"/>
    <mergeCell ref="C74:C75"/>
    <mergeCell ref="J74:J75"/>
    <mergeCell ref="K74:K75"/>
    <mergeCell ref="N74:N75"/>
    <mergeCell ref="O74:O75"/>
    <mergeCell ref="A78:C78"/>
    <mergeCell ref="A79:C79"/>
    <mergeCell ref="A80:C80"/>
    <mergeCell ref="A81:C81"/>
    <mergeCell ref="A82:C82"/>
    <mergeCell ref="A83:A84"/>
    <mergeCell ref="C83:C84"/>
    <mergeCell ref="A76:A77"/>
    <mergeCell ref="C76:C77"/>
    <mergeCell ref="J83:J84"/>
    <mergeCell ref="K83:K84"/>
    <mergeCell ref="N83:N84"/>
    <mergeCell ref="O83:O84"/>
    <mergeCell ref="A86:A87"/>
    <mergeCell ref="C86:C87"/>
    <mergeCell ref="J86:J87"/>
    <mergeCell ref="K86:K87"/>
    <mergeCell ref="N86:N87"/>
    <mergeCell ref="O86:O87"/>
    <mergeCell ref="N95:N96"/>
    <mergeCell ref="O95:O96"/>
    <mergeCell ref="A97:A98"/>
    <mergeCell ref="C97:C98"/>
    <mergeCell ref="J97:J98"/>
    <mergeCell ref="K97:K98"/>
    <mergeCell ref="N97:N98"/>
    <mergeCell ref="O97:O98"/>
    <mergeCell ref="A90:C90"/>
    <mergeCell ref="A91:C91"/>
    <mergeCell ref="A92:C92"/>
    <mergeCell ref="A93:C93"/>
    <mergeCell ref="A94:C94"/>
    <mergeCell ref="A95:A96"/>
    <mergeCell ref="C95:C96"/>
    <mergeCell ref="A99:C99"/>
    <mergeCell ref="A100:C100"/>
    <mergeCell ref="A101:C101"/>
    <mergeCell ref="A102:C102"/>
    <mergeCell ref="A103:C103"/>
    <mergeCell ref="A104:A105"/>
    <mergeCell ref="C104:C105"/>
    <mergeCell ref="J95:J96"/>
    <mergeCell ref="K95:K96"/>
    <mergeCell ref="J104:J105"/>
    <mergeCell ref="K104:K105"/>
    <mergeCell ref="N104:N105"/>
    <mergeCell ref="O104:O105"/>
    <mergeCell ref="A106:A107"/>
    <mergeCell ref="C106:C107"/>
    <mergeCell ref="J106:J107"/>
    <mergeCell ref="K106:K107"/>
    <mergeCell ref="N106:N107"/>
    <mergeCell ref="O106:O107"/>
    <mergeCell ref="N113:N115"/>
    <mergeCell ref="O113:O115"/>
    <mergeCell ref="N116:N117"/>
    <mergeCell ref="O116:O117"/>
    <mergeCell ref="A108:C108"/>
    <mergeCell ref="A109:C109"/>
    <mergeCell ref="A110:C110"/>
    <mergeCell ref="A111:C111"/>
    <mergeCell ref="A112:C112"/>
    <mergeCell ref="A113:A115"/>
    <mergeCell ref="C113:C115"/>
    <mergeCell ref="A118:C118"/>
    <mergeCell ref="A119:C119"/>
    <mergeCell ref="A120:C120"/>
    <mergeCell ref="A121:C121"/>
    <mergeCell ref="A122:C122"/>
    <mergeCell ref="A123:A124"/>
    <mergeCell ref="C123:C124"/>
    <mergeCell ref="J113:J115"/>
    <mergeCell ref="K113:K115"/>
    <mergeCell ref="J123:J124"/>
    <mergeCell ref="K123:K124"/>
    <mergeCell ref="A116:A117"/>
    <mergeCell ref="C116:C117"/>
    <mergeCell ref="J116:J117"/>
    <mergeCell ref="K116:K117"/>
    <mergeCell ref="N123:N124"/>
    <mergeCell ref="O123:O124"/>
    <mergeCell ref="A125:A126"/>
    <mergeCell ref="C125:C126"/>
    <mergeCell ref="J125:J126"/>
    <mergeCell ref="K125:K126"/>
    <mergeCell ref="N125:N126"/>
    <mergeCell ref="O125:O126"/>
    <mergeCell ref="N132:N133"/>
    <mergeCell ref="O132:O133"/>
    <mergeCell ref="N134:N135"/>
    <mergeCell ref="O134:O135"/>
    <mergeCell ref="A127:C127"/>
    <mergeCell ref="A128:C128"/>
    <mergeCell ref="A129:C129"/>
    <mergeCell ref="A130:C130"/>
    <mergeCell ref="A131:C131"/>
    <mergeCell ref="A132:A133"/>
    <mergeCell ref="C132:C133"/>
    <mergeCell ref="A136:C136"/>
    <mergeCell ref="A137:C137"/>
    <mergeCell ref="A138:C138"/>
    <mergeCell ref="A139:C139"/>
    <mergeCell ref="A140:C140"/>
    <mergeCell ref="J132:J133"/>
    <mergeCell ref="K132:K133"/>
    <mergeCell ref="A134:A135"/>
    <mergeCell ref="C134:C135"/>
    <mergeCell ref="J134:J135"/>
    <mergeCell ref="K134:K135"/>
    <mergeCell ref="A141:A142"/>
    <mergeCell ref="C141:C142"/>
    <mergeCell ref="J141:J142"/>
    <mergeCell ref="K141:K142"/>
    <mergeCell ref="N141:N142"/>
    <mergeCell ref="O141:O142"/>
    <mergeCell ref="J150:J151"/>
    <mergeCell ref="K150:K151"/>
    <mergeCell ref="N150:N151"/>
    <mergeCell ref="O150:O151"/>
    <mergeCell ref="A143:C143"/>
    <mergeCell ref="A144:C144"/>
    <mergeCell ref="A145:C145"/>
    <mergeCell ref="A146:C146"/>
    <mergeCell ref="A147:C147"/>
    <mergeCell ref="A148:A149"/>
    <mergeCell ref="C148:C149"/>
    <mergeCell ref="A166:C166"/>
    <mergeCell ref="A167:C167"/>
    <mergeCell ref="A168:C168"/>
    <mergeCell ref="A172:O179"/>
    <mergeCell ref="R2:W5"/>
    <mergeCell ref="D2:M5"/>
    <mergeCell ref="A160:C160"/>
    <mergeCell ref="A161:C161"/>
    <mergeCell ref="A162:C162"/>
    <mergeCell ref="A163:C163"/>
    <mergeCell ref="A164:C164"/>
    <mergeCell ref="A165:B165"/>
    <mergeCell ref="A153:C153"/>
    <mergeCell ref="A154:C154"/>
    <mergeCell ref="A155:C155"/>
    <mergeCell ref="A156:C156"/>
    <mergeCell ref="A157:C157"/>
    <mergeCell ref="A159:C159"/>
    <mergeCell ref="J148:J149"/>
    <mergeCell ref="K148:K149"/>
    <mergeCell ref="N148:N149"/>
    <mergeCell ref="O148:O149"/>
    <mergeCell ref="A150:A151"/>
    <mergeCell ref="C150:C151"/>
  </mergeCells>
  <pageMargins left="0.25" right="0.25" top="0.75" bottom="0.75" header="0.3" footer="0.3"/>
  <pageSetup paperSize="9" scale="3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Целевые</vt:lpstr>
      <vt:lpstr>финансовые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2022-02-02T03:58:09Z</dcterms:modified>
</cp:coreProperties>
</file>