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60" windowWidth="26970" windowHeight="1246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P14" i="1" l="1"/>
  <c r="AG8" i="2"/>
  <c r="AH8" i="2"/>
  <c r="AI8" i="2"/>
  <c r="AO13" i="1"/>
  <c r="AO14" i="1"/>
  <c r="AI33" i="1"/>
  <c r="AI27" i="1"/>
  <c r="AI17" i="1"/>
  <c r="AI16" i="1"/>
  <c r="AI9" i="1"/>
  <c r="AI8" i="1"/>
  <c r="AM8" i="2" l="1"/>
  <c r="AP11" i="1"/>
  <c r="AO12" i="1" l="1"/>
  <c r="AM33" i="1"/>
  <c r="AM31" i="1"/>
  <c r="AM30" i="1"/>
  <c r="AM29" i="1"/>
  <c r="AM28" i="1"/>
  <c r="AM27" i="1"/>
  <c r="AM26" i="1"/>
  <c r="AM24" i="1"/>
  <c r="AM22" i="1"/>
  <c r="AM21" i="1"/>
  <c r="AM20" i="1"/>
  <c r="AM19" i="1"/>
  <c r="AM14" i="1"/>
  <c r="AM13" i="1"/>
  <c r="AM12" i="1"/>
  <c r="AM11" i="1"/>
  <c r="AM9" i="1"/>
  <c r="AM8" i="1"/>
  <c r="AO11" i="1"/>
  <c r="AI31" i="1"/>
  <c r="AI30" i="1"/>
  <c r="AI29" i="1"/>
  <c r="AI28" i="1"/>
  <c r="AI19" i="1"/>
  <c r="AM17" i="1"/>
  <c r="AG17" i="1"/>
  <c r="AE17" i="1"/>
  <c r="AE16" i="1"/>
  <c r="AE14" i="1"/>
  <c r="W45" i="2"/>
  <c r="AM16" i="1" l="1"/>
  <c r="AO8" i="1"/>
  <c r="AH16" i="1" l="1"/>
  <c r="AH17" i="1"/>
  <c r="AG16" i="1"/>
  <c r="AG9" i="1"/>
  <c r="AK8" i="1"/>
  <c r="AL8" i="1"/>
  <c r="AL8" i="2" l="1"/>
  <c r="AK8" i="2"/>
  <c r="AJ8" i="2"/>
  <c r="AC54" i="2"/>
  <c r="AB54" i="2"/>
  <c r="AA54" i="2"/>
  <c r="Z54" i="2"/>
  <c r="Y54" i="2"/>
  <c r="X54" i="2"/>
  <c r="W54" i="2"/>
  <c r="V54" i="2"/>
  <c r="AC52" i="2"/>
  <c r="AB52" i="2"/>
  <c r="AA52" i="2"/>
  <c r="Z52" i="2"/>
  <c r="Y52" i="2"/>
  <c r="X52" i="2"/>
  <c r="W52" i="2"/>
  <c r="V52" i="2"/>
  <c r="AC45" i="2"/>
  <c r="AB45" i="2"/>
  <c r="AA45" i="2"/>
  <c r="Z45" i="2"/>
  <c r="Y45" i="2"/>
  <c r="X45" i="2"/>
  <c r="V45" i="2"/>
  <c r="AC31" i="2"/>
  <c r="AC8" i="2" s="1"/>
  <c r="AB31" i="2"/>
  <c r="AB8" i="2" s="1"/>
  <c r="AA31" i="2"/>
  <c r="AA8" i="2" s="1"/>
  <c r="Z31" i="2"/>
  <c r="Z8" i="2" s="1"/>
  <c r="Y31" i="2"/>
  <c r="Y8" i="2" s="1"/>
  <c r="X31" i="2"/>
  <c r="X8" i="2" s="1"/>
  <c r="W31" i="2"/>
  <c r="V31" i="2"/>
  <c r="U54" i="2"/>
  <c r="T54" i="2"/>
  <c r="U52" i="2"/>
  <c r="T52" i="2"/>
  <c r="U45" i="2"/>
  <c r="T45" i="2"/>
  <c r="U31" i="2"/>
  <c r="U8" i="2" s="1"/>
  <c r="T31" i="2"/>
  <c r="T8" i="2" s="1"/>
  <c r="W8" i="2" l="1"/>
  <c r="V8" i="2"/>
  <c r="S54" i="2" l="1"/>
  <c r="R54" i="2"/>
  <c r="S52" i="2"/>
  <c r="R52" i="2"/>
  <c r="S45" i="2"/>
  <c r="R45" i="2"/>
  <c r="S31" i="2"/>
  <c r="S8" i="2" s="1"/>
  <c r="R31" i="2"/>
  <c r="AJ33" i="1"/>
  <c r="AH33" i="1"/>
  <c r="AG33" i="1"/>
  <c r="AF33" i="1"/>
  <c r="AE33" i="1"/>
  <c r="AJ26" i="1"/>
  <c r="AI26" i="1"/>
  <c r="AH26" i="1"/>
  <c r="AG26" i="1"/>
  <c r="AJ24" i="1"/>
  <c r="AI24" i="1"/>
  <c r="AH24" i="1"/>
  <c r="AG24" i="1"/>
  <c r="AJ22" i="1"/>
  <c r="AI22" i="1"/>
  <c r="AH22" i="1"/>
  <c r="AG22" i="1"/>
  <c r="AJ21" i="1"/>
  <c r="AI21" i="1"/>
  <c r="AH21" i="1"/>
  <c r="AG21" i="1"/>
  <c r="AJ20" i="1"/>
  <c r="AI20" i="1"/>
  <c r="AH20" i="1"/>
  <c r="AG20" i="1"/>
  <c r="R8" i="2" l="1"/>
  <c r="AJ9" i="1"/>
  <c r="AJ19" i="1"/>
  <c r="AH9" i="1"/>
  <c r="AH19" i="1"/>
  <c r="AG19" i="1"/>
  <c r="AG8" i="1"/>
  <c r="AH8" i="1"/>
  <c r="AE9" i="1"/>
  <c r="AE8" i="1"/>
  <c r="AP13" i="1" l="1"/>
  <c r="AF8" i="1"/>
  <c r="AF9" i="1"/>
  <c r="AF11" i="1"/>
  <c r="AF12" i="1"/>
  <c r="AF13" i="1"/>
  <c r="AF14" i="1"/>
  <c r="AF16" i="1"/>
  <c r="AF17" i="1"/>
  <c r="AF8" i="2"/>
  <c r="AE8" i="2"/>
  <c r="AJ8" i="1" l="1"/>
  <c r="AP12" i="1" l="1"/>
  <c r="AE11" i="1"/>
  <c r="AE12" i="1"/>
  <c r="AE13" i="1"/>
  <c r="AP8" i="1" l="1"/>
  <c r="O19" i="2"/>
  <c r="N19" i="2"/>
  <c r="O17" i="2"/>
  <c r="N17" i="2"/>
  <c r="O10" i="2"/>
  <c r="O13" i="2"/>
  <c r="N13" i="2"/>
  <c r="N10" i="2"/>
</calcChain>
</file>

<file path=xl/sharedStrings.xml><?xml version="1.0" encoding="utf-8"?>
<sst xmlns="http://schemas.openxmlformats.org/spreadsheetml/2006/main" count="241" uniqueCount="172">
  <si>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</si>
  <si>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</si>
  <si>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</si>
  <si>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</si>
  <si>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</si>
  <si>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Муниципальная программа</t>
  </si>
  <si>
    <t>Подпрограмма 1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</si>
  <si>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</si>
  <si>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</si>
  <si>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</si>
  <si>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</si>
  <si>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</si>
  <si>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</si>
  <si>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</si>
  <si>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</si>
  <si>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</si>
  <si>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</si>
  <si>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</si>
  <si>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</si>
  <si>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</si>
  <si>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</si>
  <si>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</si>
  <si>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</si>
  <si>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</si>
  <si>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</si>
  <si>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</si>
  <si>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</si>
  <si>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</si>
  <si>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 xml:space="preserve">Программа
«Обеспечение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«Безопасный город» в муниципальном образовании Слюдянский район на 2019-2024 гг.»
</t>
  </si>
  <si>
    <t>Создание, модернизация и поддержание технических средств системы оповещения и информирования населения об угрозе возникновения или о возникновении чрезвычайных ситуаций в мирное и военное время в постоянной готовности к задействованию по предназначению</t>
  </si>
  <si>
    <t>Приобретение технических средств системы оповещения и информирования населения</t>
  </si>
  <si>
    <t>Приобретение специального оборудования для проведения регламентных работ по эксплуатационного-техническому обслуживанию системы оповещения и информирования населения</t>
  </si>
  <si>
    <t>Создание, накопление и восполнение запасов материальных средств для нужд гражданской обороны и  резерва материальных ресурсов для решения задач по предупреждению и ликвидации чрезвычайных ситуациях</t>
  </si>
  <si>
    <t>Приобретение запасов материальных средств для нужд гражданской обороны и  резерва материальных ресурсов для решения задач по предупреждению и ликвидации чрезвычайных ситуациях</t>
  </si>
  <si>
    <t>Обучение должностных лиц, специалистов ГО и ЧС, ЕДДС, системы «112» и др. категорий администрации МО Слюдянский район по программам обучения области ГО, ЧС и ПБ</t>
  </si>
  <si>
    <t>Обеспечение и совершенствование деятельности единой дежурной диспетчерской службы</t>
  </si>
  <si>
    <t>Приобретение основных средств  оборудования помещения, оргтехники, генератора  для  совершенствования  единой  дежурной диспетчерской службы</t>
  </si>
  <si>
    <t>Координирование действий с органами управления муниципального звена  территориальной подсистемы РСЧС и организация связи в условиях чрезвычайной ситуации на территории муниципального образования Слюдянский район</t>
  </si>
  <si>
    <t>Приобретения радиостанций и другого оборудования, средств, обеспечивающих бесперебойную связь в условиях чрезвычайной ситуации</t>
  </si>
  <si>
    <t>Доля выполненных мероприятий по предупреждению и ликвидации чрезвычайных ситуаций от запланированных отношении</t>
  </si>
  <si>
    <t>%</t>
  </si>
  <si>
    <t>Доля выполненных мероприятий по предупреждению и ликвидации чрезвычайных ситуаций от запланированных</t>
  </si>
  <si>
    <t>Доля выполненных мероприятий по снижению рисков и смягчению последствий чрезвычайных ситуаций природного и техногенного характера</t>
  </si>
  <si>
    <t>Доля выполненных мероприятий по обеспечению и совершенствованию деятельности единой дежурной диспетчерской службы</t>
  </si>
  <si>
    <t>1.1</t>
  </si>
  <si>
    <t>1.1.1</t>
  </si>
  <si>
    <t>1.1.2</t>
  </si>
  <si>
    <t>1.2</t>
  </si>
  <si>
    <t>1.2.1</t>
  </si>
  <si>
    <t>1.3</t>
  </si>
  <si>
    <t>1.3.1</t>
  </si>
  <si>
    <t>1.4</t>
  </si>
  <si>
    <t>1.4.1</t>
  </si>
  <si>
    <t>1.5</t>
  </si>
  <si>
    <t>1.5.1</t>
  </si>
  <si>
    <t>ОЦЕНКА  ЭФФЕКТИВНОСТИ</t>
  </si>
  <si>
    <t>Сдп</t>
  </si>
  <si>
    <t>Сдц</t>
  </si>
  <si>
    <t>Сдц общий</t>
  </si>
  <si>
    <t xml:space="preserve">Эмп </t>
  </si>
  <si>
    <t>Уровень финансирования</t>
  </si>
  <si>
    <t>Уф общий</t>
  </si>
  <si>
    <t>эффективная</t>
  </si>
  <si>
    <t>1.2.2</t>
  </si>
  <si>
    <t>Содержание и хранение запасов материальных средств для нужд ГО и резерва материальных ресурсов для решения задач по предупреждению и ликвидации ЧС</t>
  </si>
  <si>
    <t>1.2.3</t>
  </si>
  <si>
    <t>Приобретение форменного обмундирования для звена территориальной подсистемы реагирования в ЧС</t>
  </si>
  <si>
    <t>1.6</t>
  </si>
  <si>
    <t>Проведение аварийно-спасательных работ в руслах рек, пострадавших в результате паводка 2019 года, на территории Слюдянского муниципального района</t>
  </si>
  <si>
    <t>Выполнение мероприятий по предотвращению распространения коронавирусной инфекции</t>
  </si>
  <si>
    <t>Своевременное получение актуальных данных о чрезвычайной ситуации и оперативное реагирование на обстановку, путем обследования зоны чрезвычайной ситуации</t>
  </si>
  <si>
    <t>1.7</t>
  </si>
  <si>
    <t>Осуществление мероприятий по обеспечению безопасности людей на водных объектах, охране их жизни и здоровья</t>
  </si>
  <si>
    <t>1.7.1</t>
  </si>
  <si>
    <t xml:space="preserve">Изготовление информационных стендов, знаков, листовок и памяток </t>
  </si>
  <si>
    <t>1.8</t>
  </si>
  <si>
    <t>1.9</t>
  </si>
  <si>
    <t>2</t>
  </si>
  <si>
    <t>2.1</t>
  </si>
  <si>
    <t>Приобретение необходимого инвентаря, оргтехники, имущества для нужд участковых уполномоченных полиции</t>
  </si>
  <si>
    <t>2.2.</t>
  </si>
  <si>
    <t>Поддержание  общественного порядка в районе чрезвычайных ситуаций при проведении аварийно-спасательных и других неотложных аварийно-восстановительных работ</t>
  </si>
  <si>
    <t>3</t>
  </si>
  <si>
    <t>3.1</t>
  </si>
  <si>
    <t>Функционирование МКУ «Управление по делам гражданской обороны и чрезвычайных ситуаций Слюдянского муниципального района»</t>
  </si>
  <si>
    <t>Количество зарегистрированных преступлений, совершенных в общественных местах</t>
  </si>
  <si>
    <t>Доля выполненных мероприятий по профилактике и предупреждению несчастных случаев на воде, обеспечение безопасности людей на водных объектах</t>
  </si>
  <si>
    <t>Подпрограмма 2</t>
  </si>
  <si>
    <t>Снижения уровня криминогенной обстановки на территории Слюдянского муниципального района</t>
  </si>
  <si>
    <t>2.2</t>
  </si>
  <si>
    <t>Количество  проведенных мероприятий в области гражданской обороны, защиты населения и территории Слюдянского муниципального района от чрезвычайных ситуаций природного и техногенного характера, профилактики противодействия терроризма и экстремизма на территории Слюдянского муниципального района</t>
  </si>
  <si>
    <t>ЕД.</t>
  </si>
  <si>
    <t>Подпрограмма 3</t>
  </si>
  <si>
    <t>Подпрограмма 4</t>
  </si>
  <si>
    <t>Подпрограмма 5</t>
  </si>
  <si>
    <t>Подпрограмма 6</t>
  </si>
  <si>
    <t xml:space="preserve">Доля выполненных мероприятий по снижению рисков и смягчению последствий чрезвычайных ситуаций природного и техногенного характера
</t>
  </si>
  <si>
    <t>3.2</t>
  </si>
  <si>
    <t>3.3</t>
  </si>
  <si>
    <t>Доля выполненных мероприятий по гражданской обороне</t>
  </si>
  <si>
    <t>Доля выполненных мероприятий по противодействию экстремизму и профилактики терроризма</t>
  </si>
  <si>
    <t>6.1</t>
  </si>
  <si>
    <t>5.1.</t>
  </si>
  <si>
    <t>4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</si>
  <si>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</si>
  <si>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</si>
  <si>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</si>
  <si>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</si>
  <si>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</si>
  <si>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</si>
  <si>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</si>
  <si>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</si>
  <si>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</si>
  <si>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 xml:space="preserve">Подпрограмма 3
«Организация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характера»
</t>
  </si>
  <si>
    <t>Создание, модернизация и поддержание в постоянной готовности муниципальной системы оповещения и информирования населения об угрозе возникновения или о возникновении чрезвычайных ситуаций</t>
  </si>
  <si>
    <t>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</si>
  <si>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Обучение должностных лиц, специалистов ГО и ЧС, ЕДДС, системы «112» и др. категорий работников по предусмотренным программам обучения</t>
  </si>
  <si>
    <t>Обеспечение и совершенствование деятельности единой дежурной диспетчерской службы и службы 112</t>
  </si>
  <si>
    <t>Координирование действий с органами управления муниципального звена  территориальной подсистемы РСЧС и организация связи в условиях чрезвычайной ситуации на территории Слюдянского муниципального района</t>
  </si>
  <si>
    <t>Своевременное получение актуальных данных о чрезвычайной ситуации, угрозе чрезвычайной ситуации и оперативное реагирование на обстановку</t>
  </si>
  <si>
    <t>Проведение мероприятий, направленных на устранение, предупреждение или ликвидацию аварий, происшествий или иных чрезвычайных ситуаций</t>
  </si>
  <si>
    <t>Организация и проведение эвакуационных мероприятий в чрезвычайных ситуациях, аварийно-спасательных и других неотложных ситуациях</t>
  </si>
  <si>
    <t>Приобретение форменного обмундирования для звена территориальной подсистемы реагирования в чрезвычайных ситуациях</t>
  </si>
  <si>
    <t>Обучение населения способам защиты и действиям в чрезвычайной ситуации. Совершенствование учебно-материальной базы  оснащение и поддержание в рабочем состоянии учебно-консультационных пунктов наглядными пособиями, техническими средствами обучения, выпуск брошюр</t>
  </si>
  <si>
    <t>3.13</t>
  </si>
  <si>
    <t>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</si>
  <si>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 xml:space="preserve">Подпрограмма 4
«Организация и осуществление мероприятий по гражданской обороне»
</t>
  </si>
  <si>
    <t>4.1</t>
  </si>
  <si>
    <t>4.2</t>
  </si>
  <si>
    <t>4.3</t>
  </si>
  <si>
    <t>4.4</t>
  </si>
  <si>
    <t>4.5</t>
  </si>
  <si>
    <t>4.6</t>
  </si>
  <si>
    <t>5</t>
  </si>
  <si>
    <t>5.1</t>
  </si>
  <si>
    <t>6</t>
  </si>
  <si>
    <t>6.2</t>
  </si>
  <si>
    <t xml:space="preserve">Подпрограмма 6
«Организация и осуществление мероприятий по гражданской обороне»
</t>
  </si>
  <si>
    <t>Создание и поддержание в постоянной готовности к использованию системы оповещения населения об опасностях, возникающих при военных конфликтах или вследствие  этих конфликтов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</si>
  <si>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</si>
  <si>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Оснащение сборных эвакуационных пунктов гражданской обороны, пунктов предназначенных для приема, учета и размещения прибывающего населения, а также баз хранения материальных и культурных ценностей</t>
  </si>
  <si>
    <t>Проведение первоочередных мероприятий по поддержанию устойчивого функционирования организаций в военное время</t>
  </si>
  <si>
    <t>Подготовка населения в области гражданской обороны. Приобретение комплектов листовок, памяток, плакатов с целью обучения и пропаганды знаний по вопросам гражданской обороны</t>
  </si>
  <si>
    <t>Создание и поддержание в состоянии готовности силы и средства гражданской обороны</t>
  </si>
  <si>
    <t xml:space="preserve">Подпрограмма 5
«Противодействие экстремизму и профилактика терроризма в Слюдянском муниципальном районе»
</t>
  </si>
  <si>
    <t>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</si>
  <si>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</si>
  <si>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Подпрограграмма 2                         Обеспечение личной безопасности граждан, охраны общественного порядка и обеспечения общественной безопасности, борьбы с преступностью на территории Слюдянского муниципального района</t>
  </si>
  <si>
    <t>Подпрограмма 1                Организация и осуществление мероприятий по гражданской обороне, защите населения и территории муниципального образования Слюдянский район от чрезвычайных ситуаций природного и техногенного характера</t>
  </si>
  <si>
    <t>весь период</t>
  </si>
  <si>
    <t xml:space="preserve">эффективная </t>
  </si>
  <si>
    <t>Факт  2025</t>
  </si>
  <si>
    <t>план на 2025</t>
  </si>
  <si>
    <t>план на 2026</t>
  </si>
  <si>
    <t>Факт  2026</t>
  </si>
  <si>
    <t>Факт 2025</t>
  </si>
  <si>
    <t>Факт 2026</t>
  </si>
  <si>
    <t>Доля граждан, положительно оценивающих состояние межнациональных отношений в Слюдянском муниципальном районе – 100% к 2026 году</t>
  </si>
  <si>
    <t>Количество участников мероприятий, направленных на укрепление общероссийского гражданского общества – 10 000 к 2026 году</t>
  </si>
  <si>
    <t>Количество участников мероприятий, направленных на поддержку русского языка как государственного языка Российской Федерации – 1000 к 2026 году</t>
  </si>
  <si>
    <t>Численность участников мероприятий, направленных на этнокультурное развитие народов России, проживающих на территории Слюдянского муниципального района – 2000 к 2026 году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</si>
  <si>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 – 500 к 2026 году</t>
  </si>
  <si>
    <t>5.2.</t>
  </si>
  <si>
    <t>5.3</t>
  </si>
  <si>
    <t>5.4</t>
  </si>
  <si>
    <t>5.5</t>
  </si>
  <si>
    <t>5.6</t>
  </si>
  <si>
    <t xml:space="preserve"> </t>
  </si>
  <si>
    <t>Вывод об оценке</t>
  </si>
  <si>
    <t>Значение показателей результативности (целевые показатели)</t>
  </si>
  <si>
    <t>ед.</t>
  </si>
  <si>
    <t>высокоэффективная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</si>
</sst>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  <font>
      <b/>
      <sz val="14"/>
      <color rgb="FFC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5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2" fillId="4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8" borderId="0" xfId="0" applyFill="1" applyAlignment="1">
      <alignment vertical="center" wrapText="1"/>
    </xf>
    <xf numFmtId="0" fontId="6" fillId="8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11" borderId="8" xfId="0" applyFill="1" applyBorder="1"/>
    <xf numFmtId="0" fontId="0" fillId="11" borderId="9" xfId="0" applyFill="1" applyBorder="1"/>
    <xf numFmtId="0" fontId="0" fillId="11" borderId="10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0" borderId="0" xfId="0" applyFill="1" applyAlignment="1">
      <alignment vertical="center" wrapText="1"/>
    </xf>
    <xf numFmtId="0" fontId="1" fillId="11" borderId="1" xfId="0" applyFont="1" applyFill="1" applyBorder="1" applyAlignment="1">
      <alignment vertical="center" wrapText="1"/>
    </xf>
    <xf numFmtId="0" fontId="0" fillId="11" borderId="0" xfId="0" applyFill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11" xfId="0" applyFill="1" applyBorder="1"/>
    <xf numFmtId="0" fontId="0" fillId="10" borderId="3" xfId="0" applyFill="1" applyBorder="1"/>
    <xf numFmtId="0" fontId="7" fillId="10" borderId="2" xfId="0" applyFont="1" applyFill="1" applyBorder="1"/>
    <xf numFmtId="0" fontId="0" fillId="13" borderId="1" xfId="0" applyFill="1" applyBorder="1"/>
    <xf numFmtId="0" fontId="0" fillId="13" borderId="8" xfId="0" applyFill="1" applyBorder="1"/>
    <xf numFmtId="0" fontId="0" fillId="13" borderId="9" xfId="0" applyFill="1" applyBorder="1"/>
    <xf numFmtId="0" fontId="0" fillId="13" borderId="10" xfId="0" applyFill="1" applyBorder="1"/>
    <xf numFmtId="0" fontId="1" fillId="8" borderId="2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14" borderId="1" xfId="0" applyFont="1" applyFill="1" applyBorder="1" applyAlignment="1">
      <alignment vertical="center" wrapText="1"/>
    </xf>
    <xf numFmtId="0" fontId="0" fillId="14" borderId="0" xfId="0" applyFill="1" applyAlignment="1">
      <alignment vertical="center" wrapText="1"/>
    </xf>
    <xf numFmtId="0" fontId="0" fillId="14" borderId="10" xfId="0" applyFill="1" applyBorder="1"/>
    <xf numFmtId="0" fontId="0" fillId="14" borderId="8" xfId="0" applyFill="1" applyBorder="1"/>
    <xf numFmtId="0" fontId="0" fillId="14" borderId="9" xfId="0" applyFill="1" applyBorder="1"/>
    <xf numFmtId="0" fontId="1" fillId="14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/>
    </xf>
    <xf numFmtId="0" fontId="0" fillId="14" borderId="1" xfId="0" applyFill="1" applyBorder="1" applyAlignment="1">
      <alignment vertical="center"/>
    </xf>
    <xf numFmtId="0" fontId="0" fillId="14" borderId="1" xfId="0" applyFill="1" applyBorder="1" applyAlignment="1">
      <alignment horizontal="right" vertical="center"/>
    </xf>
    <xf numFmtId="0" fontId="0" fillId="14" borderId="0" xfId="0" applyFill="1"/>
    <xf numFmtId="0" fontId="0" fillId="0" borderId="3" xfId="0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0" fontId="0" fillId="15" borderId="1" xfId="0" applyFill="1" applyBorder="1" applyAlignment="1">
      <alignment vertical="center"/>
    </xf>
    <xf numFmtId="0" fontId="0" fillId="15" borderId="1" xfId="0" applyFill="1" applyBorder="1" applyAlignment="1">
      <alignment horizontal="right" vertical="center"/>
    </xf>
    <xf numFmtId="0" fontId="0" fillId="15" borderId="0" xfId="0" applyFill="1"/>
    <xf numFmtId="0" fontId="1" fillId="15" borderId="1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15" borderId="0" xfId="0" applyFill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15" borderId="13" xfId="0" applyFill="1" applyBorder="1"/>
    <xf numFmtId="0" fontId="0" fillId="15" borderId="14" xfId="0" applyFill="1" applyBorder="1"/>
    <xf numFmtId="0" fontId="0" fillId="15" borderId="15" xfId="0" applyFill="1" applyBorder="1"/>
    <xf numFmtId="0" fontId="0" fillId="0" borderId="12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4" fontId="0" fillId="15" borderId="1" xfId="0" applyNumberFormat="1" applyFill="1" applyBorder="1" applyAlignment="1">
      <alignment horizontal="right" vertical="center"/>
    </xf>
    <xf numFmtId="3" fontId="0" fillId="15" borderId="1" xfId="0" applyNumberFormat="1" applyFill="1" applyBorder="1" applyAlignment="1">
      <alignment horizontal="right" vertical="center"/>
    </xf>
    <xf numFmtId="0" fontId="0" fillId="0" borderId="0" xfId="0" applyFill="1"/>
    <xf numFmtId="0" fontId="1" fillId="8" borderId="24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26" xfId="0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9" fontId="1" fillId="2" borderId="2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49" fontId="1" fillId="2" borderId="27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49" fontId="1" fillId="2" borderId="29" xfId="0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0" fontId="9" fillId="8" borderId="0" xfId="0" applyFont="1" applyFill="1" applyAlignment="1">
      <alignment vertical="center" wrapText="1"/>
    </xf>
    <xf numFmtId="49" fontId="1" fillId="2" borderId="25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vertical="center" wrapText="1"/>
    </xf>
    <xf numFmtId="0" fontId="0" fillId="15" borderId="8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14" borderId="10" xfId="0" applyFill="1" applyBorder="1" applyAlignment="1">
      <alignment horizontal="center" vertical="center" wrapText="1"/>
    </xf>
    <xf numFmtId="0" fontId="0" fillId="15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15" borderId="30" xfId="0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6" fillId="12" borderId="34" xfId="0" applyFont="1" applyFill="1" applyBorder="1" applyAlignment="1">
      <alignment horizontal="center" vertical="center" wrapText="1"/>
    </xf>
    <xf numFmtId="0" fontId="0" fillId="12" borderId="35" xfId="0" applyFill="1" applyBorder="1" applyAlignment="1">
      <alignment horizontal="center" vertical="center" wrapText="1"/>
    </xf>
    <xf numFmtId="0" fontId="0" fillId="12" borderId="36" xfId="0" applyFill="1" applyBorder="1" applyAlignment="1">
      <alignment horizontal="center" vertical="center" wrapText="1"/>
    </xf>
    <xf numFmtId="0" fontId="0" fillId="14" borderId="34" xfId="0" applyFill="1" applyBorder="1" applyAlignment="1">
      <alignment horizontal="center" vertical="center" wrapText="1"/>
    </xf>
    <xf numFmtId="0" fontId="0" fillId="14" borderId="35" xfId="0" applyFill="1" applyBorder="1" applyAlignment="1">
      <alignment horizontal="center" vertical="center" wrapText="1"/>
    </xf>
    <xf numFmtId="0" fontId="0" fillId="14" borderId="36" xfId="0" applyFill="1" applyBorder="1" applyAlignment="1">
      <alignment horizontal="center" vertical="center" wrapText="1"/>
    </xf>
    <xf numFmtId="0" fontId="0" fillId="15" borderId="34" xfId="0" applyFill="1" applyBorder="1" applyAlignment="1">
      <alignment horizontal="center" vertical="center" wrapText="1"/>
    </xf>
    <xf numFmtId="0" fontId="0" fillId="15" borderId="35" xfId="0" applyFill="1" applyBorder="1" applyAlignment="1">
      <alignment horizontal="center" vertical="center" wrapText="1"/>
    </xf>
    <xf numFmtId="0" fontId="0" fillId="15" borderId="36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0" fillId="8" borderId="24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0" fillId="8" borderId="28" xfId="0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7" borderId="30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 wrapText="1"/>
    </xf>
    <xf numFmtId="0" fontId="1" fillId="11" borderId="30" xfId="0" applyFont="1" applyFill="1" applyBorder="1" applyAlignment="1">
      <alignment horizontal="center" vertical="center" wrapText="1"/>
    </xf>
    <xf numFmtId="0" fontId="0" fillId="14" borderId="30" xfId="0" applyFill="1" applyBorder="1" applyAlignment="1">
      <alignment horizontal="center" vertical="center" wrapText="1"/>
    </xf>
    <xf numFmtId="0" fontId="0" fillId="8" borderId="30" xfId="0" applyFill="1" applyBorder="1" applyAlignment="1">
      <alignment horizontal="center" vertical="center" wrapText="1"/>
    </xf>
    <xf numFmtId="0" fontId="0" fillId="8" borderId="31" xfId="0" applyFill="1" applyBorder="1" applyAlignment="1">
      <alignment horizontal="center" vertical="center" wrapText="1"/>
    </xf>
    <xf numFmtId="0" fontId="0" fillId="8" borderId="32" xfId="0" applyFill="1" applyBorder="1" applyAlignment="1">
      <alignment horizontal="center" vertical="center" wrapText="1"/>
    </xf>
    <xf numFmtId="0" fontId="0" fillId="8" borderId="33" xfId="0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8" borderId="0" xfId="0" applyFill="1" applyAlignment="1"/>
    <xf numFmtId="0" fontId="0" fillId="8" borderId="0" xfId="0" applyFill="1" applyBorder="1" applyAlignment="1"/>
    <xf numFmtId="0" fontId="1" fillId="8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horizontal="right" vertical="center"/>
    </xf>
    <xf numFmtId="0" fontId="0" fillId="8" borderId="0" xfId="0" applyFill="1"/>
    <xf numFmtId="0" fontId="0" fillId="8" borderId="3" xfId="0" applyFill="1" applyBorder="1"/>
    <xf numFmtId="0" fontId="0" fillId="8" borderId="12" xfId="0" applyFill="1" applyBorder="1"/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5" xfId="0" applyFill="1" applyBorder="1"/>
    <xf numFmtId="0" fontId="0" fillId="8" borderId="10" xfId="0" applyFill="1" applyBorder="1"/>
    <xf numFmtId="0" fontId="0" fillId="8" borderId="6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98"/>
  <sheetViews>
    <sheetView tabSelected="1" zoomScale="70" zoomScaleNormal="70" workbookViewId="0">
      <selection activeCell="O9" sqref="O9"/>
    </sheetView>
  </sheetViews>
  <sheetFormatPr defaultRowHeight="15" x14ac:dyDescent="0.25"/>
  <cols>
    <col min="1" max="1" width="9.140625" style="31"/>
    <col min="2" max="2" width="25.5703125" style="31" customWidth="1"/>
    <col min="3" max="3" width="9.140625" style="31"/>
    <col min="4" max="13" width="0" style="31" hidden="1" customWidth="1"/>
    <col min="14" max="15" width="9.140625" style="48"/>
    <col min="16" max="17" width="9.140625" style="34"/>
    <col min="18" max="19" width="9.140625" style="31"/>
    <col min="20" max="21" width="9.140625" style="65"/>
    <col min="22" max="23" width="9.140625" style="46"/>
    <col min="24" max="29" width="9.140625" style="32"/>
    <col min="30" max="30" width="15.42578125" style="31" customWidth="1"/>
    <col min="31" max="32" width="9.140625" style="31"/>
    <col min="33" max="33" width="14.5703125" style="35" customWidth="1"/>
    <col min="34" max="34" width="11.140625" style="65" customWidth="1"/>
    <col min="35" max="35" width="11.85546875" style="85" customWidth="1"/>
    <col min="36" max="38" width="9.140625" style="31"/>
    <col min="39" max="39" width="11.5703125" style="31" customWidth="1"/>
    <col min="40" max="40" width="9.140625" style="32"/>
    <col min="41" max="41" width="12.42578125" style="31" customWidth="1"/>
    <col min="42" max="42" width="10.42578125" style="31" customWidth="1"/>
    <col min="43" max="43" width="17.85546875" style="31" customWidth="1"/>
    <col min="44" max="16384" width="9.140625" style="31"/>
  </cols>
  <sheetData>
    <row r="1" spans="1:45" ht="15" customHeight="1" x14ac:dyDescent="0.25">
      <c r="A1" s="211" t="s">
        <v>0</v>
      </c>
      <c r="B1" s="213" t="s">
        <v>1</v>
      </c>
      <c r="C1" s="213" t="s">
        <v>2</v>
      </c>
      <c r="D1" s="203" t="s">
        <v>169</v>
      </c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5"/>
      <c r="AG1" s="32"/>
      <c r="AH1" s="32"/>
      <c r="AI1" s="32"/>
      <c r="AJ1" s="32"/>
      <c r="AK1" s="32"/>
      <c r="AL1" s="46"/>
    </row>
    <row r="2" spans="1:45" ht="15" customHeight="1" x14ac:dyDescent="0.25">
      <c r="A2" s="212"/>
      <c r="B2" s="214"/>
      <c r="C2" s="214"/>
      <c r="D2" s="206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8"/>
      <c r="AE2" s="191" t="s">
        <v>55</v>
      </c>
      <c r="AF2" s="191"/>
      <c r="AG2" s="191"/>
      <c r="AH2" s="191"/>
      <c r="AI2" s="191"/>
      <c r="AJ2" s="191"/>
      <c r="AK2" s="191"/>
      <c r="AL2" s="124"/>
      <c r="AM2" s="33"/>
      <c r="AN2" s="33"/>
    </row>
    <row r="3" spans="1:45" x14ac:dyDescent="0.25">
      <c r="A3" s="212"/>
      <c r="B3" s="214"/>
      <c r="C3" s="214"/>
      <c r="D3" s="206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8"/>
      <c r="AE3" s="191"/>
      <c r="AF3" s="191"/>
      <c r="AG3" s="191"/>
      <c r="AH3" s="191"/>
      <c r="AI3" s="191"/>
      <c r="AJ3" s="191"/>
      <c r="AK3" s="191"/>
      <c r="AL3" s="32"/>
      <c r="AM3" s="33"/>
      <c r="AN3" s="33"/>
    </row>
    <row r="4" spans="1:45" x14ac:dyDescent="0.25">
      <c r="A4" s="212"/>
      <c r="B4" s="214"/>
      <c r="C4" s="214"/>
      <c r="D4" s="206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8"/>
      <c r="AE4" s="32"/>
      <c r="AF4" s="32"/>
      <c r="AG4" s="32"/>
      <c r="AH4" s="32"/>
      <c r="AI4" s="32"/>
      <c r="AJ4" s="32"/>
      <c r="AK4" s="32"/>
      <c r="AL4" s="32"/>
      <c r="AM4" s="33"/>
      <c r="AN4" s="33"/>
      <c r="AO4" s="46"/>
      <c r="AP4" s="46"/>
      <c r="AQ4" s="86" t="s">
        <v>167</v>
      </c>
      <c r="AR4" s="46"/>
      <c r="AS4" s="46"/>
    </row>
    <row r="5" spans="1:45" ht="30" x14ac:dyDescent="0.25">
      <c r="A5" s="212"/>
      <c r="B5" s="214"/>
      <c r="C5" s="214"/>
      <c r="D5" s="4" t="s">
        <v>3</v>
      </c>
      <c r="E5" s="4" t="s">
        <v>4</v>
      </c>
      <c r="F5" s="75" t="s">
        <v>7</v>
      </c>
      <c r="G5" s="75" t="s">
        <v>8</v>
      </c>
      <c r="H5" s="75" t="s">
        <v>9</v>
      </c>
      <c r="I5" s="75" t="s">
        <v>10</v>
      </c>
      <c r="J5" s="75" t="s">
        <v>11</v>
      </c>
      <c r="K5" s="75" t="s">
        <v>12</v>
      </c>
      <c r="L5" s="75" t="s">
        <v>13</v>
      </c>
      <c r="M5" s="75" t="s">
        <v>14</v>
      </c>
      <c r="N5" s="47" t="s">
        <v>16</v>
      </c>
      <c r="O5" s="47" t="s">
        <v>17</v>
      </c>
      <c r="P5" s="6" t="s">
        <v>18</v>
      </c>
      <c r="Q5" s="6" t="s">
        <v>19</v>
      </c>
      <c r="R5" s="160" t="s">
        <v>20</v>
      </c>
      <c r="S5" s="160" t="s">
        <v>21</v>
      </c>
      <c r="T5" s="64" t="s">
        <v>22</v>
      </c>
      <c r="U5" s="64" t="s">
        <v>23</v>
      </c>
      <c r="V5" s="82" t="s">
        <v>24</v>
      </c>
      <c r="W5" s="82" t="s">
        <v>25</v>
      </c>
      <c r="X5" s="29" t="s">
        <v>26</v>
      </c>
      <c r="Y5" s="62" t="s">
        <v>27</v>
      </c>
      <c r="Z5" s="29" t="s">
        <v>152</v>
      </c>
      <c r="AA5" s="62" t="s">
        <v>155</v>
      </c>
      <c r="AB5" s="29" t="s">
        <v>153</v>
      </c>
      <c r="AC5" s="111" t="s">
        <v>156</v>
      </c>
      <c r="AE5" s="92" t="s">
        <v>56</v>
      </c>
      <c r="AF5" s="93" t="s">
        <v>56</v>
      </c>
      <c r="AG5" s="94" t="s">
        <v>56</v>
      </c>
      <c r="AH5" s="95" t="s">
        <v>56</v>
      </c>
      <c r="AI5" s="96" t="s">
        <v>56</v>
      </c>
      <c r="AJ5" s="101" t="s">
        <v>56</v>
      </c>
      <c r="AK5" s="101" t="s">
        <v>56</v>
      </c>
      <c r="AL5" s="101" t="s">
        <v>56</v>
      </c>
      <c r="AM5" s="126" t="s">
        <v>57</v>
      </c>
      <c r="AN5" s="188"/>
      <c r="AO5" s="127" t="s">
        <v>58</v>
      </c>
      <c r="AP5" s="127" t="s">
        <v>59</v>
      </c>
      <c r="AQ5" s="127" t="s">
        <v>168</v>
      </c>
      <c r="AR5" s="46"/>
      <c r="AS5" s="46"/>
    </row>
    <row r="6" spans="1:45" x14ac:dyDescent="0.25">
      <c r="A6" s="112">
        <v>1</v>
      </c>
      <c r="B6" s="75">
        <v>2</v>
      </c>
      <c r="C6" s="75">
        <v>3</v>
      </c>
      <c r="D6" s="4">
        <v>4</v>
      </c>
      <c r="E6" s="4">
        <v>5</v>
      </c>
      <c r="F6" s="6">
        <v>6</v>
      </c>
      <c r="G6" s="6">
        <v>7</v>
      </c>
      <c r="H6" s="30"/>
      <c r="I6" s="30"/>
      <c r="J6" s="36"/>
      <c r="K6" s="36"/>
      <c r="L6" s="37"/>
      <c r="M6" s="37"/>
      <c r="N6" s="161">
        <v>4</v>
      </c>
      <c r="O6" s="161">
        <v>5</v>
      </c>
      <c r="P6" s="5">
        <v>6</v>
      </c>
      <c r="Q6" s="5">
        <v>7</v>
      </c>
      <c r="R6" s="94">
        <v>8</v>
      </c>
      <c r="S6" s="94">
        <v>9</v>
      </c>
      <c r="T6" s="95">
        <v>10</v>
      </c>
      <c r="U6" s="95">
        <v>11</v>
      </c>
      <c r="V6" s="96">
        <v>12</v>
      </c>
      <c r="W6" s="96">
        <v>13</v>
      </c>
      <c r="X6" s="101">
        <v>14</v>
      </c>
      <c r="Y6" s="162">
        <v>15</v>
      </c>
      <c r="Z6" s="162">
        <v>16</v>
      </c>
      <c r="AA6" s="162">
        <v>17</v>
      </c>
      <c r="AB6" s="162">
        <v>18</v>
      </c>
      <c r="AC6" s="163">
        <v>19</v>
      </c>
      <c r="AE6" s="92">
        <v>2019</v>
      </c>
      <c r="AF6" s="93">
        <v>2020</v>
      </c>
      <c r="AG6" s="94">
        <v>2021</v>
      </c>
      <c r="AH6" s="95">
        <v>2022</v>
      </c>
      <c r="AI6" s="96">
        <v>2023</v>
      </c>
      <c r="AJ6" s="63">
        <v>2024</v>
      </c>
      <c r="AK6" s="63">
        <v>2025</v>
      </c>
      <c r="AL6" s="63">
        <v>2026</v>
      </c>
      <c r="AM6" s="97"/>
      <c r="AN6" s="189"/>
      <c r="AO6" s="63"/>
      <c r="AP6" s="63"/>
      <c r="AQ6" s="63"/>
    </row>
    <row r="7" spans="1:45" ht="15" customHeight="1" x14ac:dyDescent="0.25">
      <c r="A7" s="209" t="s">
        <v>5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49"/>
      <c r="AA7" s="49"/>
      <c r="AB7" s="49"/>
      <c r="AC7" s="113"/>
      <c r="AE7" s="92"/>
      <c r="AF7" s="93"/>
      <c r="AG7" s="94"/>
      <c r="AH7" s="95"/>
      <c r="AI7" s="96"/>
      <c r="AJ7" s="63"/>
      <c r="AK7" s="63"/>
      <c r="AL7" s="63"/>
      <c r="AM7" s="97"/>
      <c r="AN7" s="190"/>
      <c r="AO7" s="63"/>
      <c r="AP7" s="63"/>
      <c r="AQ7" s="63"/>
      <c r="AR7" s="32"/>
    </row>
    <row r="8" spans="1:45" ht="106.5" customHeight="1" x14ac:dyDescent="0.25">
      <c r="A8" s="112">
        <v>1</v>
      </c>
      <c r="B8" s="114" t="s">
        <v>39</v>
      </c>
      <c r="C8" s="76" t="s">
        <v>40</v>
      </c>
      <c r="D8" s="4"/>
      <c r="E8" s="4"/>
      <c r="F8" s="6"/>
      <c r="G8" s="6"/>
      <c r="H8" s="30"/>
      <c r="I8" s="30"/>
      <c r="J8" s="36"/>
      <c r="K8" s="36"/>
      <c r="L8" s="37"/>
      <c r="M8" s="37"/>
      <c r="N8" s="161">
        <v>20</v>
      </c>
      <c r="O8" s="161">
        <v>19</v>
      </c>
      <c r="P8" s="5">
        <v>40</v>
      </c>
      <c r="Q8" s="5">
        <v>40</v>
      </c>
      <c r="R8" s="94">
        <v>60</v>
      </c>
      <c r="S8" s="94">
        <v>60</v>
      </c>
      <c r="T8" s="95">
        <v>80</v>
      </c>
      <c r="U8" s="95">
        <v>80</v>
      </c>
      <c r="V8" s="96">
        <v>85</v>
      </c>
      <c r="W8" s="96">
        <v>85</v>
      </c>
      <c r="X8" s="101">
        <v>90</v>
      </c>
      <c r="Y8" s="162">
        <v>0</v>
      </c>
      <c r="Z8" s="162">
        <v>95</v>
      </c>
      <c r="AA8" s="162">
        <v>0</v>
      </c>
      <c r="AB8" s="162">
        <v>100</v>
      </c>
      <c r="AC8" s="163">
        <v>0</v>
      </c>
      <c r="AE8" s="128">
        <f>O8/N8</f>
        <v>0.95</v>
      </c>
      <c r="AF8" s="129">
        <f>Q8/P8</f>
        <v>1</v>
      </c>
      <c r="AG8" s="130">
        <f>S8/R8</f>
        <v>1</v>
      </c>
      <c r="AH8" s="131">
        <f>U8/T8</f>
        <v>1</v>
      </c>
      <c r="AI8" s="132">
        <f>W8/V8</f>
        <v>1</v>
      </c>
      <c r="AJ8" s="63">
        <f>Y8/X8</f>
        <v>0</v>
      </c>
      <c r="AK8" s="63">
        <f>Y8/X8</f>
        <v>0</v>
      </c>
      <c r="AL8" s="63">
        <f>AA8/Z8</f>
        <v>0</v>
      </c>
      <c r="AM8" s="97">
        <f>(AE8+AF8+AG8+AH8+AI8)/5</f>
        <v>0.99</v>
      </c>
      <c r="AN8" s="126" t="s">
        <v>149</v>
      </c>
      <c r="AO8" s="97">
        <f>(AM8+AM9+AM11+AM12+AM13+AM14+AM16+AM17+AM19+AM20+AM21+AM22+AM24+AM26+AM27+AM28+AM29+AM30+AM31+AM33)/20</f>
        <v>1.0188353664780716</v>
      </c>
      <c r="AP8" s="97">
        <f>AO8*'финансовые показатели'!AM8</f>
        <v>1.0143900070740728</v>
      </c>
      <c r="AQ8" s="97"/>
      <c r="AR8" s="32"/>
    </row>
    <row r="9" spans="1:45" ht="60" customHeight="1" x14ac:dyDescent="0.25">
      <c r="A9" s="112">
        <v>2</v>
      </c>
      <c r="B9" s="38" t="s">
        <v>85</v>
      </c>
      <c r="C9" s="76" t="s">
        <v>170</v>
      </c>
      <c r="D9" s="4"/>
      <c r="E9" s="4"/>
      <c r="F9" s="6"/>
      <c r="G9" s="6"/>
      <c r="H9" s="30"/>
      <c r="I9" s="30"/>
      <c r="J9" s="36"/>
      <c r="K9" s="36"/>
      <c r="L9" s="37"/>
      <c r="M9" s="37"/>
      <c r="N9" s="161">
        <v>143</v>
      </c>
      <c r="O9" s="161">
        <v>141</v>
      </c>
      <c r="P9" s="5">
        <v>135</v>
      </c>
      <c r="Q9" s="5">
        <v>122</v>
      </c>
      <c r="R9" s="94">
        <v>122</v>
      </c>
      <c r="S9" s="94">
        <v>136</v>
      </c>
      <c r="T9" s="95">
        <v>110</v>
      </c>
      <c r="U9" s="95">
        <v>116</v>
      </c>
      <c r="V9" s="96">
        <v>101</v>
      </c>
      <c r="W9" s="96">
        <v>64</v>
      </c>
      <c r="X9" s="101">
        <v>98</v>
      </c>
      <c r="Y9" s="162">
        <v>0</v>
      </c>
      <c r="Z9" s="162">
        <v>96</v>
      </c>
      <c r="AA9" s="162">
        <v>0</v>
      </c>
      <c r="AB9" s="164">
        <v>94</v>
      </c>
      <c r="AC9" s="163">
        <v>0</v>
      </c>
      <c r="AE9" s="92">
        <f>O9/N9</f>
        <v>0.98601398601398604</v>
      </c>
      <c r="AF9" s="93">
        <f t="shared" ref="AF9:AG17" si="0">Q9/P9</f>
        <v>0.90370370370370368</v>
      </c>
      <c r="AG9" s="94">
        <f t="shared" si="0"/>
        <v>1</v>
      </c>
      <c r="AH9" s="95">
        <f t="shared" ref="AH9:AH19" si="1">U9/T9</f>
        <v>1.0545454545454545</v>
      </c>
      <c r="AI9" s="96">
        <f>W9/V9</f>
        <v>0.63366336633663367</v>
      </c>
      <c r="AJ9" s="63">
        <f t="shared" ref="AJ9:AJ19" si="2">Y9/X9</f>
        <v>0</v>
      </c>
      <c r="AK9" s="63"/>
      <c r="AL9" s="63"/>
      <c r="AM9" s="97">
        <f>(AE9+AF9+AG9+AH9+AI9)/5</f>
        <v>0.91558530211995548</v>
      </c>
      <c r="AN9" s="100"/>
      <c r="AO9" s="127"/>
      <c r="AP9" s="127"/>
      <c r="AQ9" s="127"/>
      <c r="AR9" s="46"/>
    </row>
    <row r="10" spans="1:45" ht="15.75" thickBot="1" x14ac:dyDescent="0.3">
      <c r="A10" s="200" t="s">
        <v>6</v>
      </c>
      <c r="B10" s="201"/>
      <c r="C10" s="201"/>
      <c r="D10" s="201"/>
      <c r="E10" s="201"/>
      <c r="F10" s="201"/>
      <c r="G10" s="201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74"/>
      <c r="AA10" s="74"/>
      <c r="AB10" s="102"/>
      <c r="AC10" s="115"/>
      <c r="AE10" s="192"/>
      <c r="AF10" s="193"/>
      <c r="AG10" s="193"/>
      <c r="AH10" s="193"/>
      <c r="AI10" s="193"/>
      <c r="AJ10" s="193"/>
      <c r="AK10" s="193"/>
      <c r="AL10" s="193"/>
      <c r="AM10" s="193"/>
      <c r="AN10" s="195"/>
      <c r="AO10" s="195"/>
      <c r="AP10" s="195"/>
      <c r="AQ10" s="196"/>
      <c r="AR10" s="46"/>
    </row>
    <row r="11" spans="1:45" ht="95.25" customHeight="1" thickBot="1" x14ac:dyDescent="0.3">
      <c r="A11" s="112">
        <v>1</v>
      </c>
      <c r="B11" s="116" t="s">
        <v>41</v>
      </c>
      <c r="C11" s="76" t="s">
        <v>40</v>
      </c>
      <c r="D11" s="4"/>
      <c r="E11" s="4"/>
      <c r="F11" s="6"/>
      <c r="G11" s="6"/>
      <c r="H11" s="30"/>
      <c r="I11" s="30"/>
      <c r="J11" s="36"/>
      <c r="K11" s="36"/>
      <c r="L11" s="37"/>
      <c r="M11" s="37"/>
      <c r="N11" s="161">
        <v>20</v>
      </c>
      <c r="O11" s="161">
        <v>19</v>
      </c>
      <c r="P11" s="5">
        <v>40</v>
      </c>
      <c r="Q11" s="5">
        <v>40</v>
      </c>
      <c r="R11" s="94">
        <v>0</v>
      </c>
      <c r="S11" s="94">
        <v>0</v>
      </c>
      <c r="T11" s="95">
        <v>0</v>
      </c>
      <c r="U11" s="95">
        <v>0</v>
      </c>
      <c r="V11" s="96">
        <v>0</v>
      </c>
      <c r="W11" s="96">
        <v>0</v>
      </c>
      <c r="X11" s="101">
        <v>0</v>
      </c>
      <c r="Y11" s="162">
        <v>0</v>
      </c>
      <c r="Z11" s="162">
        <v>0</v>
      </c>
      <c r="AA11" s="162">
        <v>0</v>
      </c>
      <c r="AB11" s="101">
        <v>0</v>
      </c>
      <c r="AC11" s="163">
        <v>0</v>
      </c>
      <c r="AE11" s="92">
        <f t="shared" ref="AE11:AE17" si="3">O11/N11</f>
        <v>0.95</v>
      </c>
      <c r="AF11" s="93">
        <f t="shared" si="0"/>
        <v>1</v>
      </c>
      <c r="AG11" s="94"/>
      <c r="AH11" s="95"/>
      <c r="AI11" s="96"/>
      <c r="AJ11" s="63"/>
      <c r="AK11" s="63"/>
      <c r="AL11" s="63"/>
      <c r="AM11" s="146">
        <f>(AE11+AF11)/2</f>
        <v>0.97499999999999998</v>
      </c>
      <c r="AN11" s="148">
        <v>2020</v>
      </c>
      <c r="AO11" s="149">
        <f>(AF8+AF9+AF11+AF12+AF13+AF14+AF16+AF17+AF33)/9</f>
        <v>0.97860082304526741</v>
      </c>
      <c r="AP11" s="149">
        <f>AO11*'финансовые показатели'!AF8</f>
        <v>0.9636747901804692</v>
      </c>
      <c r="AQ11" s="150" t="s">
        <v>62</v>
      </c>
    </row>
    <row r="12" spans="1:45" ht="81.75" customHeight="1" thickBot="1" x14ac:dyDescent="0.3">
      <c r="A12" s="117" t="s">
        <v>44</v>
      </c>
      <c r="B12" s="38" t="s">
        <v>42</v>
      </c>
      <c r="C12" s="76" t="s">
        <v>40</v>
      </c>
      <c r="D12" s="4"/>
      <c r="E12" s="4"/>
      <c r="F12" s="6"/>
      <c r="G12" s="6"/>
      <c r="H12" s="30"/>
      <c r="I12" s="30"/>
      <c r="J12" s="36"/>
      <c r="K12" s="36"/>
      <c r="L12" s="37"/>
      <c r="M12" s="37"/>
      <c r="N12" s="161">
        <v>90</v>
      </c>
      <c r="O12" s="161">
        <v>90</v>
      </c>
      <c r="P12" s="5">
        <v>81</v>
      </c>
      <c r="Q12" s="5">
        <v>81</v>
      </c>
      <c r="R12" s="94">
        <v>0</v>
      </c>
      <c r="S12" s="94">
        <v>0</v>
      </c>
      <c r="T12" s="95">
        <v>0</v>
      </c>
      <c r="U12" s="95">
        <v>0</v>
      </c>
      <c r="V12" s="96">
        <v>0</v>
      </c>
      <c r="W12" s="96">
        <v>0</v>
      </c>
      <c r="X12" s="101">
        <v>0</v>
      </c>
      <c r="Y12" s="162">
        <v>0</v>
      </c>
      <c r="Z12" s="162">
        <v>0</v>
      </c>
      <c r="AA12" s="162">
        <v>0</v>
      </c>
      <c r="AB12" s="162">
        <v>0</v>
      </c>
      <c r="AC12" s="163">
        <v>0</v>
      </c>
      <c r="AE12" s="92">
        <f t="shared" si="3"/>
        <v>1</v>
      </c>
      <c r="AF12" s="93">
        <f t="shared" si="0"/>
        <v>1</v>
      </c>
      <c r="AG12" s="94"/>
      <c r="AH12" s="95"/>
      <c r="AI12" s="96"/>
      <c r="AJ12" s="63"/>
      <c r="AK12" s="63"/>
      <c r="AL12" s="63"/>
      <c r="AM12" s="146">
        <f t="shared" ref="AM12:AM14" si="4">(AE12+AF12)/2</f>
        <v>1</v>
      </c>
      <c r="AN12" s="151">
        <v>2021</v>
      </c>
      <c r="AO12" s="152">
        <f>(AG8+AG9+AG16+AG17+AG19+AG20+AG21+AG22+AG24+AG26+AG33)/11</f>
        <v>1.0104321907600597</v>
      </c>
      <c r="AP12" s="152">
        <f>AO12*'финансовые показатели'!AG8</f>
        <v>1.0100979764030664</v>
      </c>
      <c r="AQ12" s="153" t="s">
        <v>150</v>
      </c>
    </row>
    <row r="13" spans="1:45" ht="81" customHeight="1" thickBot="1" x14ac:dyDescent="0.3">
      <c r="A13" s="117" t="s">
        <v>47</v>
      </c>
      <c r="B13" s="38" t="s">
        <v>43</v>
      </c>
      <c r="C13" s="76" t="s">
        <v>40</v>
      </c>
      <c r="D13" s="4"/>
      <c r="E13" s="4"/>
      <c r="F13" s="6"/>
      <c r="G13" s="6"/>
      <c r="H13" s="30"/>
      <c r="I13" s="30"/>
      <c r="J13" s="36"/>
      <c r="K13" s="36"/>
      <c r="L13" s="37"/>
      <c r="M13" s="37"/>
      <c r="N13" s="161">
        <v>20</v>
      </c>
      <c r="O13" s="161">
        <v>19</v>
      </c>
      <c r="P13" s="5">
        <v>40</v>
      </c>
      <c r="Q13" s="5">
        <v>40</v>
      </c>
      <c r="R13" s="94">
        <v>0</v>
      </c>
      <c r="S13" s="94">
        <v>0</v>
      </c>
      <c r="T13" s="95">
        <v>0</v>
      </c>
      <c r="U13" s="95">
        <v>0</v>
      </c>
      <c r="V13" s="96">
        <v>0</v>
      </c>
      <c r="W13" s="96">
        <v>0</v>
      </c>
      <c r="X13" s="101">
        <v>0</v>
      </c>
      <c r="Y13" s="162">
        <v>0</v>
      </c>
      <c r="Z13" s="162">
        <v>0</v>
      </c>
      <c r="AA13" s="162">
        <v>0</v>
      </c>
      <c r="AB13" s="162">
        <v>0</v>
      </c>
      <c r="AC13" s="163">
        <v>0</v>
      </c>
      <c r="AE13" s="92">
        <f t="shared" si="3"/>
        <v>0.95</v>
      </c>
      <c r="AF13" s="93">
        <f t="shared" si="0"/>
        <v>1</v>
      </c>
      <c r="AG13" s="94"/>
      <c r="AH13" s="95"/>
      <c r="AI13" s="96"/>
      <c r="AJ13" s="63"/>
      <c r="AK13" s="63"/>
      <c r="AL13" s="63"/>
      <c r="AM13" s="146">
        <f t="shared" si="4"/>
        <v>0.97499999999999998</v>
      </c>
      <c r="AN13" s="154">
        <v>2022</v>
      </c>
      <c r="AO13" s="155">
        <f>(AH8+AH9+AH16+AH17+AH19+AH20+AH21+AH22+AH24+AH26+AH33)/11</f>
        <v>0.91900826446280992</v>
      </c>
      <c r="AP13" s="155">
        <f>AO13*'финансовые показатели'!AH8</f>
        <v>0.91817392330003955</v>
      </c>
      <c r="AQ13" s="156" t="s">
        <v>150</v>
      </c>
    </row>
    <row r="14" spans="1:45" ht="87" customHeight="1" thickBot="1" x14ac:dyDescent="0.3">
      <c r="A14" s="117" t="s">
        <v>49</v>
      </c>
      <c r="B14" s="118" t="s">
        <v>86</v>
      </c>
      <c r="C14" s="76" t="s">
        <v>40</v>
      </c>
      <c r="D14" s="4"/>
      <c r="E14" s="4"/>
      <c r="F14" s="6"/>
      <c r="G14" s="6"/>
      <c r="H14" s="30"/>
      <c r="I14" s="30"/>
      <c r="J14" s="36"/>
      <c r="K14" s="36"/>
      <c r="L14" s="37"/>
      <c r="M14" s="37"/>
      <c r="N14" s="161">
        <v>40</v>
      </c>
      <c r="O14" s="161">
        <v>40</v>
      </c>
      <c r="P14" s="5">
        <v>40</v>
      </c>
      <c r="Q14" s="5">
        <v>40</v>
      </c>
      <c r="R14" s="94">
        <v>0</v>
      </c>
      <c r="S14" s="94">
        <v>0</v>
      </c>
      <c r="T14" s="95">
        <v>0</v>
      </c>
      <c r="U14" s="95">
        <v>0</v>
      </c>
      <c r="V14" s="96">
        <v>0</v>
      </c>
      <c r="W14" s="96">
        <v>0</v>
      </c>
      <c r="X14" s="101">
        <v>0</v>
      </c>
      <c r="Y14" s="162">
        <v>0</v>
      </c>
      <c r="Z14" s="162">
        <v>0</v>
      </c>
      <c r="AA14" s="162">
        <v>0</v>
      </c>
      <c r="AB14" s="162">
        <v>0</v>
      </c>
      <c r="AC14" s="163">
        <v>0</v>
      </c>
      <c r="AE14" s="92">
        <f t="shared" si="3"/>
        <v>1</v>
      </c>
      <c r="AF14" s="93">
        <f t="shared" si="0"/>
        <v>1</v>
      </c>
      <c r="AG14" s="94"/>
      <c r="AH14" s="95"/>
      <c r="AI14" s="96"/>
      <c r="AJ14" s="63"/>
      <c r="AK14" s="63"/>
      <c r="AL14" s="63"/>
      <c r="AM14" s="146">
        <f t="shared" si="4"/>
        <v>1</v>
      </c>
      <c r="AN14" s="157">
        <v>2023</v>
      </c>
      <c r="AO14" s="158">
        <f>(AI8+AI9+AI16+AI17+AI19+AI20+AI21+AI22+AI24+AI26+AI27+AI28+AI29+AI30+AI31+AI33)/16</f>
        <v>1.184060133954572</v>
      </c>
      <c r="AP14" s="158">
        <f>AO14*'финансовые показатели'!AI8</f>
        <v>1.1811670268941141</v>
      </c>
      <c r="AQ14" s="159" t="s">
        <v>171</v>
      </c>
    </row>
    <row r="15" spans="1:45" x14ac:dyDescent="0.25">
      <c r="A15" s="200" t="s">
        <v>87</v>
      </c>
      <c r="B15" s="201"/>
      <c r="C15" s="201"/>
      <c r="D15" s="201"/>
      <c r="E15" s="201"/>
      <c r="F15" s="201"/>
      <c r="G15" s="201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74"/>
      <c r="AA15" s="74"/>
      <c r="AB15" s="74"/>
      <c r="AC15" s="119"/>
      <c r="AE15" s="192"/>
      <c r="AF15" s="193"/>
      <c r="AG15" s="193"/>
      <c r="AH15" s="193"/>
      <c r="AI15" s="193"/>
      <c r="AJ15" s="193"/>
      <c r="AK15" s="193"/>
      <c r="AL15" s="193"/>
      <c r="AM15" s="194"/>
      <c r="AN15" s="98"/>
      <c r="AO15" s="91"/>
      <c r="AP15" s="91"/>
      <c r="AQ15" s="91"/>
    </row>
    <row r="16" spans="1:45" ht="65.25" customHeight="1" x14ac:dyDescent="0.25">
      <c r="A16" s="125" t="s">
        <v>78</v>
      </c>
      <c r="B16" s="38" t="s">
        <v>88</v>
      </c>
      <c r="C16" s="165" t="s">
        <v>40</v>
      </c>
      <c r="D16" s="4"/>
      <c r="E16" s="4"/>
      <c r="F16" s="6"/>
      <c r="G16" s="6"/>
      <c r="H16" s="30"/>
      <c r="I16" s="30"/>
      <c r="J16" s="36"/>
      <c r="K16" s="36"/>
      <c r="L16" s="37"/>
      <c r="M16" s="37"/>
      <c r="N16" s="161">
        <v>10</v>
      </c>
      <c r="O16" s="161">
        <v>10</v>
      </c>
      <c r="P16" s="5">
        <v>10</v>
      </c>
      <c r="Q16" s="5">
        <v>10</v>
      </c>
      <c r="R16" s="94">
        <v>10</v>
      </c>
      <c r="S16" s="94">
        <v>10</v>
      </c>
      <c r="T16" s="95">
        <v>10</v>
      </c>
      <c r="U16" s="95">
        <v>0</v>
      </c>
      <c r="V16" s="96">
        <v>10</v>
      </c>
      <c r="W16" s="96">
        <v>45</v>
      </c>
      <c r="X16" s="101">
        <v>3</v>
      </c>
      <c r="Y16" s="162">
        <v>0</v>
      </c>
      <c r="Z16" s="162">
        <v>3</v>
      </c>
      <c r="AA16" s="162">
        <v>0</v>
      </c>
      <c r="AB16" s="162">
        <v>3</v>
      </c>
      <c r="AC16" s="163">
        <v>0</v>
      </c>
      <c r="AE16" s="92">
        <f t="shared" si="3"/>
        <v>1</v>
      </c>
      <c r="AF16" s="93">
        <f t="shared" si="0"/>
        <v>1</v>
      </c>
      <c r="AG16" s="94">
        <f>S16/R16</f>
        <v>1</v>
      </c>
      <c r="AH16" s="95">
        <f t="shared" si="1"/>
        <v>0</v>
      </c>
      <c r="AI16" s="96">
        <f>W16/V16</f>
        <v>4.5</v>
      </c>
      <c r="AJ16" s="63"/>
      <c r="AK16" s="63"/>
      <c r="AL16" s="63"/>
      <c r="AM16" s="97">
        <f t="shared" ref="AM16:AM17" si="5">(AE16+AF16+AG16+AH16+AI16)/5</f>
        <v>1.5</v>
      </c>
      <c r="AN16" s="98"/>
      <c r="AO16" s="91"/>
      <c r="AP16" s="91"/>
      <c r="AQ16" s="91"/>
    </row>
    <row r="17" spans="1:45" ht="57.75" customHeight="1" x14ac:dyDescent="0.25">
      <c r="A17" s="117" t="s">
        <v>89</v>
      </c>
      <c r="B17" s="118" t="s">
        <v>85</v>
      </c>
      <c r="C17" s="76" t="s">
        <v>91</v>
      </c>
      <c r="D17" s="4"/>
      <c r="E17" s="4"/>
      <c r="F17" s="6"/>
      <c r="G17" s="6"/>
      <c r="H17" s="30"/>
      <c r="I17" s="30"/>
      <c r="J17" s="36"/>
      <c r="K17" s="36"/>
      <c r="L17" s="37"/>
      <c r="M17" s="37"/>
      <c r="N17" s="161">
        <v>143</v>
      </c>
      <c r="O17" s="161">
        <v>141</v>
      </c>
      <c r="P17" s="5">
        <v>135</v>
      </c>
      <c r="Q17" s="5">
        <v>122</v>
      </c>
      <c r="R17" s="94">
        <v>122</v>
      </c>
      <c r="S17" s="94">
        <v>136</v>
      </c>
      <c r="T17" s="95">
        <v>110</v>
      </c>
      <c r="U17" s="95">
        <v>116</v>
      </c>
      <c r="V17" s="96">
        <v>101</v>
      </c>
      <c r="W17" s="96">
        <v>76</v>
      </c>
      <c r="X17" s="101">
        <v>98</v>
      </c>
      <c r="Y17" s="162">
        <v>0</v>
      </c>
      <c r="Z17" s="162">
        <v>96</v>
      </c>
      <c r="AA17" s="162">
        <v>0</v>
      </c>
      <c r="AB17" s="162">
        <v>94</v>
      </c>
      <c r="AC17" s="163">
        <v>0</v>
      </c>
      <c r="AE17" s="92">
        <f t="shared" si="3"/>
        <v>0.98601398601398604</v>
      </c>
      <c r="AF17" s="93">
        <f t="shared" si="0"/>
        <v>0.90370370370370368</v>
      </c>
      <c r="AG17" s="94">
        <f>S17/R17</f>
        <v>1.1147540983606556</v>
      </c>
      <c r="AH17" s="95">
        <f t="shared" si="1"/>
        <v>1.0545454545454545</v>
      </c>
      <c r="AI17" s="96">
        <f>W17/V17</f>
        <v>0.75247524752475248</v>
      </c>
      <c r="AJ17" s="63"/>
      <c r="AK17" s="63"/>
      <c r="AL17" s="63"/>
      <c r="AM17" s="97">
        <f t="shared" si="5"/>
        <v>0.96229849802971046</v>
      </c>
      <c r="AN17" s="98"/>
      <c r="AO17" s="91"/>
      <c r="AP17" s="91"/>
      <c r="AQ17" s="91"/>
      <c r="AR17" s="87"/>
      <c r="AS17" s="32"/>
    </row>
    <row r="18" spans="1:45" x14ac:dyDescent="0.25">
      <c r="A18" s="200" t="s">
        <v>92</v>
      </c>
      <c r="B18" s="201"/>
      <c r="C18" s="201"/>
      <c r="D18" s="201"/>
      <c r="E18" s="201"/>
      <c r="F18" s="201"/>
      <c r="G18" s="201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74"/>
      <c r="AA18" s="74"/>
      <c r="AB18" s="74"/>
      <c r="AC18" s="119"/>
      <c r="AE18" s="192"/>
      <c r="AF18" s="193"/>
      <c r="AG18" s="193"/>
      <c r="AH18" s="193"/>
      <c r="AI18" s="193"/>
      <c r="AJ18" s="193"/>
      <c r="AK18" s="193"/>
      <c r="AL18" s="193"/>
      <c r="AM18" s="194"/>
      <c r="AN18" s="98"/>
      <c r="AO18" s="91"/>
      <c r="AP18" s="91"/>
      <c r="AQ18" s="91"/>
      <c r="AR18" s="87"/>
      <c r="AS18" s="32"/>
    </row>
    <row r="19" spans="1:45" ht="75" customHeight="1" x14ac:dyDescent="0.25">
      <c r="A19" s="117" t="s">
        <v>82</v>
      </c>
      <c r="B19" s="38" t="s">
        <v>41</v>
      </c>
      <c r="C19" s="76" t="s">
        <v>40</v>
      </c>
      <c r="D19" s="3"/>
      <c r="E19" s="3"/>
      <c r="F19" s="5"/>
      <c r="G19" s="5"/>
      <c r="H19" s="94"/>
      <c r="I19" s="94"/>
      <c r="J19" s="166"/>
      <c r="K19" s="166"/>
      <c r="L19" s="167"/>
      <c r="M19" s="167"/>
      <c r="N19" s="161"/>
      <c r="O19" s="161"/>
      <c r="P19" s="5"/>
      <c r="Q19" s="5"/>
      <c r="R19" s="94">
        <v>60</v>
      </c>
      <c r="S19" s="94">
        <v>60</v>
      </c>
      <c r="T19" s="95">
        <v>80</v>
      </c>
      <c r="U19" s="95">
        <v>80</v>
      </c>
      <c r="V19" s="96">
        <v>85</v>
      </c>
      <c r="W19" s="96">
        <v>85</v>
      </c>
      <c r="X19" s="101">
        <v>90</v>
      </c>
      <c r="Y19" s="162"/>
      <c r="Z19" s="162">
        <v>95</v>
      </c>
      <c r="AA19" s="162"/>
      <c r="AB19" s="162">
        <v>100</v>
      </c>
      <c r="AC19" s="163">
        <v>0</v>
      </c>
      <c r="AE19" s="92"/>
      <c r="AF19" s="93"/>
      <c r="AG19" s="94">
        <f t="shared" ref="AG19" si="6">S19/R19</f>
        <v>1</v>
      </c>
      <c r="AH19" s="95">
        <f t="shared" si="1"/>
        <v>1</v>
      </c>
      <c r="AI19" s="96">
        <f t="shared" ref="AI9:AI19" si="7">W19/V19</f>
        <v>1</v>
      </c>
      <c r="AJ19" s="63">
        <f t="shared" si="2"/>
        <v>0</v>
      </c>
      <c r="AK19" s="63"/>
      <c r="AL19" s="63"/>
      <c r="AM19" s="97">
        <f>(AG19+AH19+AI19)/3</f>
        <v>1</v>
      </c>
      <c r="AN19" s="98"/>
      <c r="AO19" s="91"/>
      <c r="AP19" s="91"/>
      <c r="AQ19" s="91"/>
    </row>
    <row r="20" spans="1:45" ht="85.5" customHeight="1" x14ac:dyDescent="0.25">
      <c r="A20" s="117" t="s">
        <v>83</v>
      </c>
      <c r="B20" s="38" t="s">
        <v>96</v>
      </c>
      <c r="C20" s="76" t="s">
        <v>40</v>
      </c>
      <c r="D20" s="3"/>
      <c r="E20" s="3"/>
      <c r="F20" s="5"/>
      <c r="G20" s="5"/>
      <c r="H20" s="94"/>
      <c r="I20" s="94"/>
      <c r="J20" s="166"/>
      <c r="K20" s="166"/>
      <c r="L20" s="167"/>
      <c r="M20" s="167"/>
      <c r="N20" s="161"/>
      <c r="O20" s="161"/>
      <c r="P20" s="5"/>
      <c r="Q20" s="5"/>
      <c r="R20" s="94">
        <v>73</v>
      </c>
      <c r="S20" s="94">
        <v>73</v>
      </c>
      <c r="T20" s="95">
        <v>66</v>
      </c>
      <c r="U20" s="95">
        <v>66</v>
      </c>
      <c r="V20" s="96">
        <v>64</v>
      </c>
      <c r="W20" s="96">
        <v>64</v>
      </c>
      <c r="X20" s="101">
        <v>62</v>
      </c>
      <c r="Y20" s="162"/>
      <c r="Z20" s="162">
        <v>60</v>
      </c>
      <c r="AA20" s="162"/>
      <c r="AB20" s="162">
        <v>58</v>
      </c>
      <c r="AC20" s="163">
        <v>0</v>
      </c>
      <c r="AE20" s="92"/>
      <c r="AF20" s="93"/>
      <c r="AG20" s="94">
        <f t="shared" ref="AG20:AG22" si="8">S20/R20</f>
        <v>1</v>
      </c>
      <c r="AH20" s="95">
        <f t="shared" ref="AH20:AH22" si="9">U20/T20</f>
        <v>1</v>
      </c>
      <c r="AI20" s="96">
        <f t="shared" ref="AI20:AI22" si="10">W20/V20</f>
        <v>1</v>
      </c>
      <c r="AJ20" s="63">
        <f t="shared" ref="AJ20:AJ22" si="11">Y20/X20</f>
        <v>0</v>
      </c>
      <c r="AK20" s="63"/>
      <c r="AL20" s="63"/>
      <c r="AM20" s="97">
        <f t="shared" ref="AM20:AM26" si="12">(AG20+AH20+AI20)/3</f>
        <v>1</v>
      </c>
      <c r="AN20" s="98"/>
      <c r="AO20" s="91"/>
      <c r="AP20" s="91"/>
      <c r="AQ20" s="91"/>
    </row>
    <row r="21" spans="1:45" ht="81" customHeight="1" x14ac:dyDescent="0.25">
      <c r="A21" s="117" t="s">
        <v>97</v>
      </c>
      <c r="B21" s="38" t="s">
        <v>43</v>
      </c>
      <c r="C21" s="76" t="s">
        <v>40</v>
      </c>
      <c r="D21" s="3"/>
      <c r="E21" s="3"/>
      <c r="F21" s="5"/>
      <c r="G21" s="5"/>
      <c r="H21" s="94"/>
      <c r="I21" s="94"/>
      <c r="J21" s="166"/>
      <c r="K21" s="166"/>
      <c r="L21" s="167"/>
      <c r="M21" s="167"/>
      <c r="N21" s="161"/>
      <c r="O21" s="161"/>
      <c r="P21" s="5"/>
      <c r="Q21" s="5"/>
      <c r="R21" s="94">
        <v>60</v>
      </c>
      <c r="S21" s="94">
        <v>60</v>
      </c>
      <c r="T21" s="95">
        <v>80</v>
      </c>
      <c r="U21" s="95">
        <v>80</v>
      </c>
      <c r="V21" s="96">
        <v>85</v>
      </c>
      <c r="W21" s="96">
        <v>85</v>
      </c>
      <c r="X21" s="101">
        <v>90</v>
      </c>
      <c r="Y21" s="162"/>
      <c r="Z21" s="162">
        <v>65</v>
      </c>
      <c r="AA21" s="162"/>
      <c r="AB21" s="162">
        <v>100</v>
      </c>
      <c r="AC21" s="163">
        <v>0</v>
      </c>
      <c r="AE21" s="92"/>
      <c r="AF21" s="93"/>
      <c r="AG21" s="94">
        <f t="shared" si="8"/>
        <v>1</v>
      </c>
      <c r="AH21" s="95">
        <f t="shared" si="9"/>
        <v>1</v>
      </c>
      <c r="AI21" s="96">
        <f t="shared" si="10"/>
        <v>1</v>
      </c>
      <c r="AJ21" s="63">
        <f t="shared" si="11"/>
        <v>0</v>
      </c>
      <c r="AK21" s="63"/>
      <c r="AL21" s="63"/>
      <c r="AM21" s="97">
        <f t="shared" si="12"/>
        <v>1</v>
      </c>
      <c r="AN21" s="98"/>
      <c r="AO21" s="91"/>
      <c r="AP21" s="91"/>
      <c r="AQ21" s="91"/>
    </row>
    <row r="22" spans="1:45" ht="83.25" customHeight="1" x14ac:dyDescent="0.25">
      <c r="A22" s="117" t="s">
        <v>98</v>
      </c>
      <c r="B22" s="38" t="s">
        <v>86</v>
      </c>
      <c r="C22" s="76" t="s">
        <v>40</v>
      </c>
      <c r="D22" s="3"/>
      <c r="E22" s="3"/>
      <c r="F22" s="5"/>
      <c r="G22" s="5"/>
      <c r="H22" s="94"/>
      <c r="I22" s="94"/>
      <c r="J22" s="166"/>
      <c r="K22" s="166"/>
      <c r="L22" s="167"/>
      <c r="M22" s="167"/>
      <c r="N22" s="161"/>
      <c r="O22" s="161"/>
      <c r="P22" s="5"/>
      <c r="Q22" s="5"/>
      <c r="R22" s="94">
        <v>60</v>
      </c>
      <c r="S22" s="94">
        <v>60</v>
      </c>
      <c r="T22" s="95">
        <v>80</v>
      </c>
      <c r="U22" s="95">
        <v>80</v>
      </c>
      <c r="V22" s="96">
        <v>85</v>
      </c>
      <c r="W22" s="96">
        <v>85</v>
      </c>
      <c r="X22" s="101">
        <v>90</v>
      </c>
      <c r="Y22" s="162"/>
      <c r="Z22" s="162">
        <v>95</v>
      </c>
      <c r="AA22" s="162"/>
      <c r="AB22" s="162">
        <v>100</v>
      </c>
      <c r="AC22" s="163">
        <v>0</v>
      </c>
      <c r="AE22" s="92"/>
      <c r="AF22" s="93"/>
      <c r="AG22" s="94">
        <f t="shared" si="8"/>
        <v>1</v>
      </c>
      <c r="AH22" s="95">
        <f t="shared" si="9"/>
        <v>1</v>
      </c>
      <c r="AI22" s="96">
        <f t="shared" si="10"/>
        <v>1</v>
      </c>
      <c r="AJ22" s="63">
        <f t="shared" si="11"/>
        <v>0</v>
      </c>
      <c r="AK22" s="63"/>
      <c r="AL22" s="63"/>
      <c r="AM22" s="97">
        <f t="shared" si="12"/>
        <v>1</v>
      </c>
      <c r="AN22" s="98"/>
      <c r="AO22" s="91"/>
      <c r="AP22" s="91"/>
      <c r="AQ22" s="91"/>
    </row>
    <row r="23" spans="1:45" x14ac:dyDescent="0.25">
      <c r="A23" s="200" t="s">
        <v>93</v>
      </c>
      <c r="B23" s="201"/>
      <c r="C23" s="201"/>
      <c r="D23" s="201"/>
      <c r="E23" s="201"/>
      <c r="F23" s="201"/>
      <c r="G23" s="201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74"/>
      <c r="AA23" s="74"/>
      <c r="AB23" s="74"/>
      <c r="AC23" s="119"/>
      <c r="AE23" s="192"/>
      <c r="AF23" s="193"/>
      <c r="AG23" s="193"/>
      <c r="AH23" s="193"/>
      <c r="AI23" s="193"/>
      <c r="AJ23" s="193"/>
      <c r="AK23" s="193"/>
      <c r="AL23" s="193"/>
      <c r="AM23" s="194"/>
      <c r="AN23" s="98"/>
      <c r="AO23" s="91"/>
      <c r="AP23" s="91"/>
      <c r="AQ23" s="91"/>
    </row>
    <row r="24" spans="1:45" ht="50.25" customHeight="1" x14ac:dyDescent="0.25">
      <c r="A24" s="112">
        <v>1</v>
      </c>
      <c r="B24" s="118" t="s">
        <v>99</v>
      </c>
      <c r="C24" s="76" t="s">
        <v>40</v>
      </c>
      <c r="D24" s="3"/>
      <c r="E24" s="3"/>
      <c r="F24" s="5"/>
      <c r="G24" s="5"/>
      <c r="H24" s="94"/>
      <c r="I24" s="94"/>
      <c r="J24" s="166"/>
      <c r="K24" s="166"/>
      <c r="L24" s="167"/>
      <c r="M24" s="167"/>
      <c r="N24" s="161"/>
      <c r="O24" s="161"/>
      <c r="P24" s="5"/>
      <c r="Q24" s="5"/>
      <c r="R24" s="94">
        <v>25</v>
      </c>
      <c r="S24" s="94">
        <v>25</v>
      </c>
      <c r="T24" s="95">
        <v>50</v>
      </c>
      <c r="U24" s="95">
        <v>50</v>
      </c>
      <c r="V24" s="96">
        <v>75</v>
      </c>
      <c r="W24" s="96">
        <v>75</v>
      </c>
      <c r="X24" s="101">
        <v>85</v>
      </c>
      <c r="Y24" s="162"/>
      <c r="Z24" s="162">
        <v>95</v>
      </c>
      <c r="AA24" s="162"/>
      <c r="AB24" s="162">
        <v>100</v>
      </c>
      <c r="AC24" s="163">
        <v>0</v>
      </c>
      <c r="AE24" s="92"/>
      <c r="AF24" s="93"/>
      <c r="AG24" s="94">
        <f t="shared" ref="AG24" si="13">S24/R24</f>
        <v>1</v>
      </c>
      <c r="AH24" s="95">
        <f t="shared" ref="AH24" si="14">U24/T24</f>
        <v>1</v>
      </c>
      <c r="AI24" s="96">
        <f t="shared" ref="AI24" si="15">W24/V24</f>
        <v>1</v>
      </c>
      <c r="AJ24" s="63">
        <f t="shared" ref="AJ24" si="16">Y24/X24</f>
        <v>0</v>
      </c>
      <c r="AK24" s="63"/>
      <c r="AL24" s="63"/>
      <c r="AM24" s="97">
        <f t="shared" si="12"/>
        <v>1</v>
      </c>
      <c r="AN24" s="99"/>
      <c r="AO24" s="99"/>
      <c r="AP24" s="99"/>
      <c r="AQ24" s="99"/>
    </row>
    <row r="25" spans="1:45" x14ac:dyDescent="0.25">
      <c r="A25" s="200" t="s">
        <v>94</v>
      </c>
      <c r="B25" s="201"/>
      <c r="C25" s="201"/>
      <c r="D25" s="201"/>
      <c r="E25" s="201"/>
      <c r="F25" s="201"/>
      <c r="G25" s="201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74"/>
      <c r="AA25" s="74"/>
      <c r="AB25" s="74"/>
      <c r="AC25" s="119"/>
      <c r="AE25" s="192"/>
      <c r="AF25" s="193"/>
      <c r="AG25" s="193"/>
      <c r="AH25" s="193"/>
      <c r="AI25" s="193"/>
      <c r="AJ25" s="193"/>
      <c r="AK25" s="193"/>
      <c r="AL25" s="193"/>
      <c r="AM25" s="194"/>
      <c r="AN25" s="99"/>
      <c r="AO25" s="99"/>
      <c r="AP25" s="99"/>
      <c r="AQ25" s="99"/>
    </row>
    <row r="26" spans="1:45" ht="78.75" customHeight="1" thickBot="1" x14ac:dyDescent="0.3">
      <c r="A26" s="120" t="s">
        <v>102</v>
      </c>
      <c r="B26" s="116" t="s">
        <v>100</v>
      </c>
      <c r="C26" s="168" t="s">
        <v>40</v>
      </c>
      <c r="D26" s="169"/>
      <c r="E26" s="169"/>
      <c r="F26" s="170"/>
      <c r="G26" s="170"/>
      <c r="H26" s="136"/>
      <c r="I26" s="136"/>
      <c r="J26" s="171"/>
      <c r="K26" s="171"/>
      <c r="L26" s="172"/>
      <c r="M26" s="172"/>
      <c r="N26" s="173"/>
      <c r="O26" s="173"/>
      <c r="P26" s="170"/>
      <c r="Q26" s="170"/>
      <c r="R26" s="136">
        <v>25</v>
      </c>
      <c r="S26" s="136">
        <v>25</v>
      </c>
      <c r="T26" s="137">
        <v>50</v>
      </c>
      <c r="U26" s="137">
        <v>50</v>
      </c>
      <c r="V26" s="138">
        <v>75</v>
      </c>
      <c r="W26" s="138">
        <v>75</v>
      </c>
      <c r="X26" s="174">
        <v>85</v>
      </c>
      <c r="Y26" s="164">
        <v>0</v>
      </c>
      <c r="Z26" s="164">
        <v>95</v>
      </c>
      <c r="AA26" s="164">
        <v>0</v>
      </c>
      <c r="AB26" s="164">
        <v>100</v>
      </c>
      <c r="AC26" s="175">
        <v>0</v>
      </c>
      <c r="AE26" s="92"/>
      <c r="AF26" s="93"/>
      <c r="AG26" s="94">
        <f t="shared" ref="AG26" si="17">S26/R26</f>
        <v>1</v>
      </c>
      <c r="AH26" s="95">
        <f t="shared" ref="AH26" si="18">U26/T26</f>
        <v>1</v>
      </c>
      <c r="AI26" s="96">
        <f t="shared" ref="AI26:AI31" si="19">W26/V26</f>
        <v>1</v>
      </c>
      <c r="AJ26" s="63">
        <f t="shared" ref="AJ26" si="20">Y26/X26</f>
        <v>0</v>
      </c>
      <c r="AK26" s="63"/>
      <c r="AL26" s="63"/>
      <c r="AM26" s="97">
        <f t="shared" si="12"/>
        <v>1</v>
      </c>
      <c r="AN26" s="99"/>
      <c r="AO26" s="99"/>
      <c r="AP26" s="99"/>
      <c r="AQ26" s="99"/>
    </row>
    <row r="27" spans="1:45" ht="78.75" customHeight="1" thickBot="1" x14ac:dyDescent="0.3">
      <c r="A27" s="120" t="s">
        <v>162</v>
      </c>
      <c r="B27" s="83" t="s">
        <v>157</v>
      </c>
      <c r="C27" s="168" t="s">
        <v>40</v>
      </c>
      <c r="D27" s="169"/>
      <c r="E27" s="169"/>
      <c r="F27" s="170"/>
      <c r="G27" s="170"/>
      <c r="H27" s="136"/>
      <c r="I27" s="136"/>
      <c r="J27" s="171"/>
      <c r="K27" s="171"/>
      <c r="L27" s="172"/>
      <c r="M27" s="172"/>
      <c r="N27" s="173"/>
      <c r="O27" s="173"/>
      <c r="P27" s="170"/>
      <c r="Q27" s="170"/>
      <c r="R27" s="136"/>
      <c r="S27" s="136"/>
      <c r="T27" s="137"/>
      <c r="U27" s="137"/>
      <c r="V27" s="138">
        <v>85</v>
      </c>
      <c r="W27" s="138">
        <v>90</v>
      </c>
      <c r="X27" s="174">
        <v>95</v>
      </c>
      <c r="Y27" s="164"/>
      <c r="Z27" s="164">
        <v>100</v>
      </c>
      <c r="AA27" s="164"/>
      <c r="AB27" s="164">
        <v>100</v>
      </c>
      <c r="AC27" s="175"/>
      <c r="AE27" s="92"/>
      <c r="AF27" s="93"/>
      <c r="AG27" s="94"/>
      <c r="AH27" s="95"/>
      <c r="AI27" s="96">
        <f>W27/V27</f>
        <v>1.0588235294117647</v>
      </c>
      <c r="AJ27" s="63"/>
      <c r="AK27" s="63"/>
      <c r="AL27" s="63"/>
      <c r="AM27" s="97">
        <f>(AI27)/1</f>
        <v>1.0588235294117647</v>
      </c>
      <c r="AN27" s="99"/>
      <c r="AO27" s="99"/>
      <c r="AP27" s="99"/>
      <c r="AQ27" s="99"/>
    </row>
    <row r="28" spans="1:45" ht="78.75" customHeight="1" x14ac:dyDescent="0.25">
      <c r="A28" s="120" t="s">
        <v>163</v>
      </c>
      <c r="B28" s="118" t="s">
        <v>158</v>
      </c>
      <c r="C28" s="168" t="s">
        <v>170</v>
      </c>
      <c r="D28" s="169"/>
      <c r="E28" s="169"/>
      <c r="F28" s="170"/>
      <c r="G28" s="170"/>
      <c r="H28" s="136"/>
      <c r="I28" s="136"/>
      <c r="J28" s="171"/>
      <c r="K28" s="171"/>
      <c r="L28" s="172"/>
      <c r="M28" s="172"/>
      <c r="N28" s="173"/>
      <c r="O28" s="173"/>
      <c r="P28" s="170"/>
      <c r="Q28" s="170"/>
      <c r="R28" s="136"/>
      <c r="S28" s="136"/>
      <c r="T28" s="137"/>
      <c r="U28" s="137"/>
      <c r="V28" s="138">
        <v>8500</v>
      </c>
      <c r="W28" s="138">
        <v>8500</v>
      </c>
      <c r="X28" s="174">
        <v>9000</v>
      </c>
      <c r="Y28" s="164"/>
      <c r="Z28" s="164">
        <v>9500</v>
      </c>
      <c r="AA28" s="164"/>
      <c r="AB28" s="164">
        <v>10000</v>
      </c>
      <c r="AC28" s="175"/>
      <c r="AE28" s="92"/>
      <c r="AF28" s="93"/>
      <c r="AG28" s="94"/>
      <c r="AH28" s="95"/>
      <c r="AI28" s="96">
        <f t="shared" si="19"/>
        <v>1</v>
      </c>
      <c r="AJ28" s="63"/>
      <c r="AK28" s="63"/>
      <c r="AL28" s="63"/>
      <c r="AM28" s="97">
        <f t="shared" ref="AM28:AM31" si="21">(AI28)/1</f>
        <v>1</v>
      </c>
      <c r="AN28" s="99"/>
      <c r="AO28" s="99"/>
      <c r="AP28" s="99"/>
      <c r="AQ28" s="99"/>
    </row>
    <row r="29" spans="1:45" ht="93" customHeight="1" x14ac:dyDescent="0.25">
      <c r="A29" s="120" t="s">
        <v>164</v>
      </c>
      <c r="B29" s="84" t="s">
        <v>160</v>
      </c>
      <c r="C29" s="168" t="s">
        <v>170</v>
      </c>
      <c r="D29" s="169"/>
      <c r="E29" s="169"/>
      <c r="F29" s="170"/>
      <c r="G29" s="170"/>
      <c r="H29" s="136"/>
      <c r="I29" s="136"/>
      <c r="J29" s="171"/>
      <c r="K29" s="171"/>
      <c r="L29" s="172"/>
      <c r="M29" s="172"/>
      <c r="N29" s="173"/>
      <c r="O29" s="173"/>
      <c r="P29" s="170"/>
      <c r="Q29" s="170"/>
      <c r="R29" s="136"/>
      <c r="S29" s="136"/>
      <c r="T29" s="137"/>
      <c r="U29" s="137"/>
      <c r="V29" s="138">
        <v>1300</v>
      </c>
      <c r="W29" s="138">
        <v>1300</v>
      </c>
      <c r="X29" s="174">
        <v>1500</v>
      </c>
      <c r="Y29" s="164"/>
      <c r="Z29" s="164">
        <v>1700</v>
      </c>
      <c r="AA29" s="164"/>
      <c r="AB29" s="164">
        <v>2000</v>
      </c>
      <c r="AC29" s="175"/>
      <c r="AE29" s="92"/>
      <c r="AF29" s="93"/>
      <c r="AG29" s="94"/>
      <c r="AH29" s="95"/>
      <c r="AI29" s="96">
        <f t="shared" si="19"/>
        <v>1</v>
      </c>
      <c r="AJ29" s="63"/>
      <c r="AK29" s="63"/>
      <c r="AL29" s="63"/>
      <c r="AM29" s="97">
        <f t="shared" si="21"/>
        <v>1</v>
      </c>
      <c r="AN29" s="99"/>
      <c r="AO29" s="99"/>
      <c r="AP29" s="99"/>
      <c r="AQ29" s="99"/>
    </row>
    <row r="30" spans="1:45" ht="78.75" customHeight="1" x14ac:dyDescent="0.2">
      <c r="A30" s="120" t="s">
        <v>165</v>
      </c>
      <c r="B30" s="23" t="s">
        <v>159</v>
      </c>
      <c r="C30" s="168" t="s">
        <v>170</v>
      </c>
      <c r="D30" s="169"/>
      <c r="E30" s="169"/>
      <c r="F30" s="170"/>
      <c r="G30" s="170"/>
      <c r="H30" s="136"/>
      <c r="I30" s="136"/>
      <c r="J30" s="171"/>
      <c r="K30" s="171"/>
      <c r="L30" s="172"/>
      <c r="M30" s="172"/>
      <c r="N30" s="173"/>
      <c r="O30" s="173"/>
      <c r="P30" s="170"/>
      <c r="Q30" s="170"/>
      <c r="R30" s="136"/>
      <c r="S30" s="136"/>
      <c r="T30" s="137"/>
      <c r="U30" s="137"/>
      <c r="V30" s="138">
        <v>500</v>
      </c>
      <c r="W30" s="138">
        <v>500</v>
      </c>
      <c r="X30" s="174">
        <v>600</v>
      </c>
      <c r="Y30" s="164"/>
      <c r="Z30" s="164">
        <v>800</v>
      </c>
      <c r="AA30" s="164"/>
      <c r="AB30" s="164">
        <v>1000</v>
      </c>
      <c r="AC30" s="175"/>
      <c r="AE30" s="92"/>
      <c r="AF30" s="93"/>
      <c r="AG30" s="94"/>
      <c r="AH30" s="95"/>
      <c r="AI30" s="96">
        <f t="shared" si="19"/>
        <v>1</v>
      </c>
      <c r="AJ30" s="63"/>
      <c r="AK30" s="63"/>
      <c r="AL30" s="63"/>
      <c r="AM30" s="97">
        <f t="shared" si="21"/>
        <v>1</v>
      </c>
      <c r="AN30" s="99"/>
      <c r="AO30" s="99"/>
      <c r="AP30" s="99"/>
      <c r="AQ30" s="99"/>
    </row>
    <row r="31" spans="1:45" ht="123.75" customHeight="1" x14ac:dyDescent="0.25">
      <c r="A31" s="117" t="s">
        <v>166</v>
      </c>
      <c r="B31" s="121" t="s">
        <v>161</v>
      </c>
      <c r="C31" s="76" t="s">
        <v>170</v>
      </c>
      <c r="D31" s="3"/>
      <c r="E31" s="3"/>
      <c r="F31" s="5"/>
      <c r="G31" s="5"/>
      <c r="H31" s="94"/>
      <c r="I31" s="94"/>
      <c r="J31" s="166"/>
      <c r="K31" s="166"/>
      <c r="L31" s="167"/>
      <c r="M31" s="167"/>
      <c r="N31" s="161"/>
      <c r="O31" s="161"/>
      <c r="P31" s="5"/>
      <c r="Q31" s="5"/>
      <c r="R31" s="94"/>
      <c r="S31" s="94"/>
      <c r="T31" s="95"/>
      <c r="U31" s="95"/>
      <c r="V31" s="96">
        <v>200</v>
      </c>
      <c r="W31" s="96">
        <v>200</v>
      </c>
      <c r="X31" s="101">
        <v>300</v>
      </c>
      <c r="Y31" s="101"/>
      <c r="Z31" s="101">
        <v>400</v>
      </c>
      <c r="AA31" s="174"/>
      <c r="AB31" s="174">
        <v>500</v>
      </c>
      <c r="AC31" s="175"/>
      <c r="AE31" s="134"/>
      <c r="AF31" s="135"/>
      <c r="AG31" s="136"/>
      <c r="AH31" s="137"/>
      <c r="AI31" s="138">
        <f t="shared" si="19"/>
        <v>1</v>
      </c>
      <c r="AJ31" s="139"/>
      <c r="AK31" s="139"/>
      <c r="AL31" s="139"/>
      <c r="AM31" s="140">
        <f t="shared" si="21"/>
        <v>1</v>
      </c>
      <c r="AN31" s="88"/>
      <c r="AO31" s="88"/>
      <c r="AP31" s="99"/>
      <c r="AQ31" s="99"/>
    </row>
    <row r="32" spans="1:45" x14ac:dyDescent="0.25">
      <c r="A32" s="200" t="s">
        <v>95</v>
      </c>
      <c r="B32" s="201"/>
      <c r="C32" s="201"/>
      <c r="D32" s="201"/>
      <c r="E32" s="201"/>
      <c r="F32" s="201"/>
      <c r="G32" s="201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74"/>
      <c r="AA32" s="74"/>
      <c r="AB32" s="74"/>
      <c r="AC32" s="115"/>
      <c r="AD32" s="90"/>
      <c r="AE32" s="197"/>
      <c r="AF32" s="198"/>
      <c r="AG32" s="198"/>
      <c r="AH32" s="198"/>
      <c r="AI32" s="198"/>
      <c r="AJ32" s="198"/>
      <c r="AK32" s="198"/>
      <c r="AL32" s="198"/>
      <c r="AM32" s="199"/>
      <c r="AN32" s="88"/>
      <c r="AO32" s="88"/>
      <c r="AP32" s="91"/>
      <c r="AQ32" s="91"/>
    </row>
    <row r="33" spans="1:43" ht="167.25" customHeight="1" thickBot="1" x14ac:dyDescent="0.3">
      <c r="A33" s="122" t="s">
        <v>101</v>
      </c>
      <c r="B33" s="123" t="s">
        <v>90</v>
      </c>
      <c r="C33" s="176" t="s">
        <v>170</v>
      </c>
      <c r="D33" s="177"/>
      <c r="E33" s="177"/>
      <c r="F33" s="178"/>
      <c r="G33" s="178"/>
      <c r="H33" s="179"/>
      <c r="I33" s="179"/>
      <c r="J33" s="180"/>
      <c r="K33" s="180"/>
      <c r="L33" s="181"/>
      <c r="M33" s="181"/>
      <c r="N33" s="182">
        <v>1</v>
      </c>
      <c r="O33" s="182">
        <v>1</v>
      </c>
      <c r="P33" s="178">
        <v>22</v>
      </c>
      <c r="Q33" s="178">
        <v>22</v>
      </c>
      <c r="R33" s="179">
        <v>22</v>
      </c>
      <c r="S33" s="179">
        <v>22</v>
      </c>
      <c r="T33" s="183">
        <v>22</v>
      </c>
      <c r="U33" s="183">
        <v>22</v>
      </c>
      <c r="V33" s="147">
        <v>22</v>
      </c>
      <c r="W33" s="147">
        <v>22</v>
      </c>
      <c r="X33" s="184">
        <v>22</v>
      </c>
      <c r="Y33" s="185">
        <v>0</v>
      </c>
      <c r="Z33" s="185">
        <v>22</v>
      </c>
      <c r="AA33" s="186">
        <v>0</v>
      </c>
      <c r="AB33" s="186">
        <v>22</v>
      </c>
      <c r="AC33" s="187">
        <v>0</v>
      </c>
      <c r="AD33" s="89"/>
      <c r="AE33" s="92">
        <f>O33/N33</f>
        <v>1</v>
      </c>
      <c r="AF33" s="141">
        <f>Q33/P33</f>
        <v>1</v>
      </c>
      <c r="AG33" s="142">
        <f t="shared" ref="AG33" si="22">S33/R33</f>
        <v>1</v>
      </c>
      <c r="AH33" s="143">
        <f t="shared" ref="AH33" si="23">U33/T33</f>
        <v>1</v>
      </c>
      <c r="AI33" s="144">
        <f>W33/V33</f>
        <v>1</v>
      </c>
      <c r="AJ33" s="145">
        <f t="shared" ref="AJ33" si="24">Y33/X33</f>
        <v>0</v>
      </c>
      <c r="AK33" s="145"/>
      <c r="AL33" s="145"/>
      <c r="AM33" s="133">
        <f t="shared" ref="AM33" si="25">(AE33+AF33+AG33+AH33+AI33)/5</f>
        <v>1</v>
      </c>
      <c r="AN33" s="88"/>
      <c r="AO33" s="88"/>
      <c r="AP33" s="91"/>
      <c r="AQ33" s="91"/>
    </row>
    <row r="34" spans="1:43" s="46" customFormat="1" x14ac:dyDescent="0.25"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</row>
    <row r="35" spans="1:43" s="46" customFormat="1" x14ac:dyDescent="0.25"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</row>
    <row r="36" spans="1:43" s="46" customFormat="1" x14ac:dyDescent="0.25"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</row>
    <row r="37" spans="1:43" s="46" customFormat="1" x14ac:dyDescent="0.25"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</row>
    <row r="38" spans="1:43" s="46" customFormat="1" x14ac:dyDescent="0.25"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</row>
    <row r="39" spans="1:43" s="46" customFormat="1" x14ac:dyDescent="0.25"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</row>
    <row r="40" spans="1:43" s="46" customFormat="1" x14ac:dyDescent="0.25"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</row>
    <row r="41" spans="1:43" s="46" customFormat="1" x14ac:dyDescent="0.25"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</row>
    <row r="42" spans="1:43" s="46" customFormat="1" x14ac:dyDescent="0.25"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</row>
    <row r="43" spans="1:43" s="46" customFormat="1" x14ac:dyDescent="0.25"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</row>
    <row r="44" spans="1:43" s="46" customFormat="1" x14ac:dyDescent="0.25"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</row>
    <row r="45" spans="1:43" s="46" customFormat="1" x14ac:dyDescent="0.25"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</row>
    <row r="46" spans="1:43" s="46" customFormat="1" x14ac:dyDescent="0.25"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</row>
    <row r="47" spans="1:43" s="46" customFormat="1" x14ac:dyDescent="0.25"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</row>
    <row r="48" spans="1:43" s="46" customFormat="1" x14ac:dyDescent="0.25"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</row>
    <row r="49" spans="18:41" s="46" customFormat="1" x14ac:dyDescent="0.25"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</row>
    <row r="50" spans="18:41" s="46" customFormat="1" x14ac:dyDescent="0.25"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</row>
    <row r="51" spans="18:41" s="46" customFormat="1" x14ac:dyDescent="0.25"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</row>
    <row r="52" spans="18:41" s="46" customFormat="1" x14ac:dyDescent="0.25"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</row>
    <row r="53" spans="18:41" s="46" customFormat="1" x14ac:dyDescent="0.25"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</row>
    <row r="54" spans="18:41" s="46" customFormat="1" x14ac:dyDescent="0.25"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</row>
    <row r="55" spans="18:41" s="46" customFormat="1" x14ac:dyDescent="0.25"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</row>
    <row r="56" spans="18:41" s="46" customFormat="1" x14ac:dyDescent="0.25"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</row>
    <row r="57" spans="18:41" s="46" customFormat="1" x14ac:dyDescent="0.25"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</row>
    <row r="58" spans="18:41" s="46" customFormat="1" x14ac:dyDescent="0.25"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</row>
    <row r="59" spans="18:41" s="46" customFormat="1" x14ac:dyDescent="0.25"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</row>
    <row r="60" spans="18:41" s="46" customFormat="1" x14ac:dyDescent="0.25"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</row>
    <row r="61" spans="18:41" s="46" customFormat="1" x14ac:dyDescent="0.25"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</row>
    <row r="62" spans="18:41" s="46" customFormat="1" x14ac:dyDescent="0.25"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</row>
    <row r="63" spans="18:41" s="46" customFormat="1" x14ac:dyDescent="0.25"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</row>
    <row r="64" spans="18:41" s="46" customFormat="1" x14ac:dyDescent="0.25"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</row>
    <row r="65" spans="18:41" s="46" customFormat="1" x14ac:dyDescent="0.25"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</row>
    <row r="66" spans="18:41" s="46" customFormat="1" x14ac:dyDescent="0.25"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</row>
    <row r="67" spans="18:41" s="46" customFormat="1" x14ac:dyDescent="0.25"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</row>
    <row r="68" spans="18:41" s="46" customFormat="1" x14ac:dyDescent="0.25"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</row>
    <row r="69" spans="18:41" s="46" customFormat="1" x14ac:dyDescent="0.25"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</row>
    <row r="70" spans="18:41" s="46" customFormat="1" x14ac:dyDescent="0.25"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</row>
    <row r="71" spans="18:41" s="46" customFormat="1" x14ac:dyDescent="0.25"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</row>
    <row r="72" spans="18:41" s="46" customFormat="1" x14ac:dyDescent="0.25"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</row>
    <row r="73" spans="18:41" s="46" customFormat="1" x14ac:dyDescent="0.25"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</row>
    <row r="74" spans="18:41" s="46" customFormat="1" x14ac:dyDescent="0.25"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</row>
    <row r="75" spans="18:41" s="46" customFormat="1" x14ac:dyDescent="0.25"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</row>
    <row r="76" spans="18:41" s="46" customFormat="1" x14ac:dyDescent="0.25"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</row>
    <row r="77" spans="18:41" s="46" customFormat="1" x14ac:dyDescent="0.25"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</row>
    <row r="78" spans="18:41" s="46" customFormat="1" x14ac:dyDescent="0.25"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</row>
    <row r="79" spans="18:41" s="46" customFormat="1" x14ac:dyDescent="0.25"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</row>
    <row r="80" spans="18:41" s="46" customFormat="1" x14ac:dyDescent="0.25"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</row>
    <row r="81" spans="18:41" s="46" customFormat="1" x14ac:dyDescent="0.25"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</row>
    <row r="82" spans="18:41" s="46" customFormat="1" x14ac:dyDescent="0.25"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</row>
    <row r="83" spans="18:41" s="46" customFormat="1" x14ac:dyDescent="0.25"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</row>
    <row r="84" spans="18:41" s="46" customFormat="1" x14ac:dyDescent="0.25"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</row>
    <row r="85" spans="18:41" s="46" customFormat="1" x14ac:dyDescent="0.25"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</row>
    <row r="86" spans="18:41" s="46" customFormat="1" x14ac:dyDescent="0.25"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</row>
    <row r="87" spans="18:41" s="46" customFormat="1" x14ac:dyDescent="0.25"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</row>
    <row r="88" spans="18:41" s="46" customFormat="1" x14ac:dyDescent="0.25"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</row>
    <row r="89" spans="18:41" s="46" customFormat="1" x14ac:dyDescent="0.25"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</row>
    <row r="90" spans="18:41" s="46" customFormat="1" x14ac:dyDescent="0.25"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</row>
    <row r="91" spans="18:41" s="46" customFormat="1" x14ac:dyDescent="0.25"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</row>
    <row r="92" spans="18:41" s="46" customFormat="1" x14ac:dyDescent="0.25"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</row>
    <row r="93" spans="18:41" s="46" customFormat="1" x14ac:dyDescent="0.25"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</row>
    <row r="94" spans="18:41" s="46" customFormat="1" x14ac:dyDescent="0.25"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</row>
    <row r="95" spans="18:41" s="46" customFormat="1" x14ac:dyDescent="0.25"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</row>
    <row r="96" spans="18:41" s="46" customFormat="1" x14ac:dyDescent="0.25"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</row>
    <row r="97" spans="18:41" s="46" customFormat="1" x14ac:dyDescent="0.25"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</row>
    <row r="98" spans="18:41" s="46" customFormat="1" x14ac:dyDescent="0.25"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</row>
    <row r="99" spans="18:41" s="46" customFormat="1" x14ac:dyDescent="0.25"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</row>
    <row r="100" spans="18:41" s="46" customFormat="1" x14ac:dyDescent="0.25"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</row>
    <row r="101" spans="18:41" s="46" customFormat="1" x14ac:dyDescent="0.25"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</row>
    <row r="102" spans="18:41" s="46" customFormat="1" x14ac:dyDescent="0.25"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</row>
    <row r="103" spans="18:41" s="46" customFormat="1" x14ac:dyDescent="0.25"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</row>
    <row r="104" spans="18:41" s="46" customFormat="1" x14ac:dyDescent="0.25"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</row>
    <row r="105" spans="18:41" s="46" customFormat="1" x14ac:dyDescent="0.25"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</row>
    <row r="106" spans="18:41" s="46" customFormat="1" x14ac:dyDescent="0.25"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</row>
    <row r="107" spans="18:41" s="46" customFormat="1" x14ac:dyDescent="0.25"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</row>
    <row r="108" spans="18:41" s="46" customFormat="1" x14ac:dyDescent="0.25"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</row>
    <row r="109" spans="18:41" s="46" customFormat="1" x14ac:dyDescent="0.25"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</row>
    <row r="110" spans="18:41" s="46" customFormat="1" x14ac:dyDescent="0.25"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</row>
    <row r="111" spans="18:41" s="46" customFormat="1" x14ac:dyDescent="0.25"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</row>
    <row r="112" spans="18:41" s="46" customFormat="1" x14ac:dyDescent="0.25">
      <c r="T112" s="65"/>
      <c r="U112" s="65"/>
      <c r="AH112" s="65"/>
      <c r="AI112" s="85"/>
    </row>
    <row r="113" spans="20:35" s="46" customFormat="1" x14ac:dyDescent="0.25">
      <c r="T113" s="65"/>
      <c r="U113" s="65"/>
      <c r="AH113" s="65"/>
      <c r="AI113" s="85"/>
    </row>
    <row r="114" spans="20:35" s="46" customFormat="1" x14ac:dyDescent="0.25">
      <c r="T114" s="65"/>
      <c r="U114" s="65"/>
      <c r="AH114" s="65"/>
      <c r="AI114" s="85"/>
    </row>
    <row r="115" spans="20:35" s="46" customFormat="1" x14ac:dyDescent="0.25">
      <c r="T115" s="65"/>
      <c r="U115" s="65"/>
      <c r="AH115" s="65"/>
      <c r="AI115" s="85"/>
    </row>
    <row r="116" spans="20:35" s="46" customFormat="1" x14ac:dyDescent="0.25">
      <c r="T116" s="65"/>
      <c r="U116" s="65"/>
      <c r="AH116" s="65"/>
      <c r="AI116" s="85"/>
    </row>
    <row r="117" spans="20:35" s="46" customFormat="1" x14ac:dyDescent="0.25">
      <c r="T117" s="65"/>
      <c r="U117" s="65"/>
      <c r="AH117" s="65"/>
      <c r="AI117" s="85"/>
    </row>
    <row r="118" spans="20:35" s="46" customFormat="1" x14ac:dyDescent="0.25">
      <c r="T118" s="65"/>
      <c r="U118" s="65"/>
      <c r="AH118" s="65"/>
      <c r="AI118" s="85"/>
    </row>
    <row r="119" spans="20:35" s="46" customFormat="1" x14ac:dyDescent="0.25">
      <c r="T119" s="65"/>
      <c r="U119" s="65"/>
      <c r="AH119" s="65"/>
      <c r="AI119" s="85"/>
    </row>
    <row r="120" spans="20:35" s="46" customFormat="1" x14ac:dyDescent="0.25">
      <c r="T120" s="65"/>
      <c r="U120" s="65"/>
      <c r="AH120" s="65"/>
      <c r="AI120" s="85"/>
    </row>
    <row r="121" spans="20:35" s="46" customFormat="1" x14ac:dyDescent="0.25">
      <c r="T121" s="65"/>
      <c r="U121" s="65"/>
      <c r="AH121" s="65"/>
      <c r="AI121" s="85"/>
    </row>
    <row r="122" spans="20:35" s="46" customFormat="1" x14ac:dyDescent="0.25">
      <c r="T122" s="65"/>
      <c r="U122" s="65"/>
      <c r="AH122" s="65"/>
      <c r="AI122" s="85"/>
    </row>
    <row r="123" spans="20:35" s="46" customFormat="1" x14ac:dyDescent="0.25">
      <c r="T123" s="65"/>
      <c r="U123" s="65"/>
      <c r="AH123" s="65"/>
      <c r="AI123" s="85"/>
    </row>
    <row r="124" spans="20:35" s="46" customFormat="1" x14ac:dyDescent="0.25">
      <c r="T124" s="65"/>
      <c r="U124" s="65"/>
      <c r="AH124" s="65"/>
      <c r="AI124" s="85"/>
    </row>
    <row r="125" spans="20:35" s="46" customFormat="1" x14ac:dyDescent="0.25">
      <c r="T125" s="65"/>
      <c r="U125" s="65"/>
      <c r="AH125" s="65"/>
      <c r="AI125" s="85"/>
    </row>
    <row r="126" spans="20:35" s="46" customFormat="1" x14ac:dyDescent="0.25">
      <c r="T126" s="65"/>
      <c r="U126" s="65"/>
      <c r="AH126" s="65"/>
      <c r="AI126" s="85"/>
    </row>
    <row r="127" spans="20:35" s="46" customFormat="1" x14ac:dyDescent="0.25">
      <c r="T127" s="65"/>
      <c r="U127" s="65"/>
      <c r="AH127" s="65"/>
      <c r="AI127" s="85"/>
    </row>
    <row r="128" spans="20:35" s="46" customFormat="1" x14ac:dyDescent="0.25">
      <c r="T128" s="65"/>
      <c r="U128" s="65"/>
      <c r="AH128" s="65"/>
      <c r="AI128" s="85"/>
    </row>
    <row r="129" spans="20:35" s="46" customFormat="1" x14ac:dyDescent="0.25">
      <c r="T129" s="65"/>
      <c r="U129" s="65"/>
      <c r="AH129" s="65"/>
      <c r="AI129" s="85"/>
    </row>
    <row r="130" spans="20:35" s="46" customFormat="1" x14ac:dyDescent="0.25">
      <c r="T130" s="65"/>
      <c r="U130" s="65"/>
      <c r="AH130" s="65"/>
      <c r="AI130" s="85"/>
    </row>
    <row r="131" spans="20:35" s="46" customFormat="1" x14ac:dyDescent="0.25">
      <c r="T131" s="65"/>
      <c r="U131" s="65"/>
      <c r="AH131" s="65"/>
      <c r="AI131" s="85"/>
    </row>
    <row r="132" spans="20:35" s="46" customFormat="1" x14ac:dyDescent="0.25">
      <c r="T132" s="65"/>
      <c r="U132" s="65"/>
      <c r="AH132" s="65"/>
      <c r="AI132" s="85"/>
    </row>
    <row r="133" spans="20:35" s="46" customFormat="1" x14ac:dyDescent="0.25">
      <c r="T133" s="65"/>
      <c r="U133" s="65"/>
      <c r="AH133" s="65"/>
      <c r="AI133" s="85"/>
    </row>
    <row r="134" spans="20:35" s="46" customFormat="1" x14ac:dyDescent="0.25">
      <c r="T134" s="65"/>
      <c r="U134" s="65"/>
      <c r="AH134" s="65"/>
      <c r="AI134" s="85"/>
    </row>
    <row r="135" spans="20:35" s="46" customFormat="1" x14ac:dyDescent="0.25">
      <c r="T135" s="65"/>
      <c r="U135" s="65"/>
      <c r="AH135" s="65"/>
      <c r="AI135" s="85"/>
    </row>
    <row r="136" spans="20:35" s="46" customFormat="1" x14ac:dyDescent="0.25">
      <c r="T136" s="65"/>
      <c r="U136" s="65"/>
      <c r="AH136" s="65"/>
      <c r="AI136" s="85"/>
    </row>
    <row r="137" spans="20:35" s="46" customFormat="1" x14ac:dyDescent="0.25">
      <c r="T137" s="65"/>
      <c r="U137" s="65"/>
      <c r="AH137" s="65"/>
      <c r="AI137" s="85"/>
    </row>
    <row r="138" spans="20:35" s="46" customFormat="1" x14ac:dyDescent="0.25">
      <c r="T138" s="65"/>
      <c r="U138" s="65"/>
      <c r="AH138" s="65"/>
      <c r="AI138" s="85"/>
    </row>
    <row r="139" spans="20:35" s="46" customFormat="1" x14ac:dyDescent="0.25">
      <c r="T139" s="65"/>
      <c r="U139" s="65"/>
      <c r="AH139" s="65"/>
      <c r="AI139" s="85"/>
    </row>
    <row r="140" spans="20:35" s="46" customFormat="1" x14ac:dyDescent="0.25">
      <c r="T140" s="65"/>
      <c r="U140" s="65"/>
      <c r="AH140" s="65"/>
      <c r="AI140" s="85"/>
    </row>
    <row r="141" spans="20:35" s="46" customFormat="1" x14ac:dyDescent="0.25">
      <c r="T141" s="65"/>
      <c r="U141" s="65"/>
      <c r="AH141" s="65"/>
      <c r="AI141" s="85"/>
    </row>
    <row r="142" spans="20:35" s="46" customFormat="1" x14ac:dyDescent="0.25">
      <c r="T142" s="65"/>
      <c r="U142" s="65"/>
      <c r="AH142" s="65"/>
      <c r="AI142" s="85"/>
    </row>
    <row r="143" spans="20:35" s="46" customFormat="1" x14ac:dyDescent="0.25">
      <c r="T143" s="65"/>
      <c r="U143" s="65"/>
      <c r="AH143" s="65"/>
      <c r="AI143" s="85"/>
    </row>
    <row r="144" spans="20:35" s="46" customFormat="1" x14ac:dyDescent="0.25">
      <c r="T144" s="65"/>
      <c r="U144" s="65"/>
      <c r="AH144" s="65"/>
      <c r="AI144" s="85"/>
    </row>
    <row r="145" spans="20:35" s="46" customFormat="1" x14ac:dyDescent="0.25">
      <c r="T145" s="65"/>
      <c r="U145" s="65"/>
      <c r="AH145" s="65"/>
      <c r="AI145" s="85"/>
    </row>
    <row r="146" spans="20:35" s="46" customFormat="1" x14ac:dyDescent="0.25">
      <c r="T146" s="65"/>
      <c r="U146" s="65"/>
      <c r="AH146" s="65"/>
      <c r="AI146" s="85"/>
    </row>
    <row r="147" spans="20:35" s="46" customFormat="1" x14ac:dyDescent="0.25">
      <c r="T147" s="65"/>
      <c r="U147" s="65"/>
      <c r="AH147" s="65"/>
      <c r="AI147" s="85"/>
    </row>
    <row r="148" spans="20:35" s="46" customFormat="1" x14ac:dyDescent="0.25">
      <c r="T148" s="65"/>
      <c r="U148" s="65"/>
      <c r="AH148" s="65"/>
      <c r="AI148" s="85"/>
    </row>
    <row r="149" spans="20:35" s="46" customFormat="1" x14ac:dyDescent="0.25">
      <c r="T149" s="65"/>
      <c r="U149" s="65"/>
      <c r="AH149" s="65"/>
      <c r="AI149" s="85"/>
    </row>
    <row r="150" spans="20:35" s="46" customFormat="1" x14ac:dyDescent="0.25">
      <c r="T150" s="65"/>
      <c r="U150" s="65"/>
      <c r="AH150" s="65"/>
      <c r="AI150" s="85"/>
    </row>
    <row r="151" spans="20:35" s="46" customFormat="1" x14ac:dyDescent="0.25">
      <c r="T151" s="65"/>
      <c r="U151" s="65"/>
      <c r="AH151" s="65"/>
      <c r="AI151" s="85"/>
    </row>
    <row r="152" spans="20:35" s="46" customFormat="1" x14ac:dyDescent="0.25">
      <c r="T152" s="65"/>
      <c r="U152" s="65"/>
      <c r="AH152" s="65"/>
      <c r="AI152" s="85"/>
    </row>
    <row r="153" spans="20:35" s="46" customFormat="1" x14ac:dyDescent="0.25">
      <c r="T153" s="65"/>
      <c r="U153" s="65"/>
      <c r="AH153" s="65"/>
      <c r="AI153" s="85"/>
    </row>
    <row r="154" spans="20:35" s="46" customFormat="1" x14ac:dyDescent="0.25">
      <c r="T154" s="65"/>
      <c r="U154" s="65"/>
      <c r="AH154" s="65"/>
      <c r="AI154" s="85"/>
    </row>
    <row r="155" spans="20:35" s="46" customFormat="1" x14ac:dyDescent="0.25">
      <c r="T155" s="65"/>
      <c r="U155" s="65"/>
      <c r="AH155" s="65"/>
      <c r="AI155" s="85"/>
    </row>
    <row r="156" spans="20:35" s="46" customFormat="1" x14ac:dyDescent="0.25">
      <c r="T156" s="65"/>
      <c r="U156" s="65"/>
      <c r="AH156" s="65"/>
      <c r="AI156" s="85"/>
    </row>
    <row r="157" spans="20:35" s="46" customFormat="1" x14ac:dyDescent="0.25">
      <c r="T157" s="65"/>
      <c r="U157" s="65"/>
      <c r="AH157" s="65"/>
      <c r="AI157" s="85"/>
    </row>
    <row r="158" spans="20:35" s="46" customFormat="1" x14ac:dyDescent="0.25">
      <c r="T158" s="65"/>
      <c r="U158" s="65"/>
      <c r="AH158" s="65"/>
      <c r="AI158" s="85"/>
    </row>
    <row r="159" spans="20:35" s="46" customFormat="1" x14ac:dyDescent="0.25">
      <c r="T159" s="65"/>
      <c r="U159" s="65"/>
      <c r="AH159" s="65"/>
      <c r="AI159" s="85"/>
    </row>
    <row r="160" spans="20:35" s="46" customFormat="1" x14ac:dyDescent="0.25">
      <c r="T160" s="65"/>
      <c r="U160" s="65"/>
      <c r="AH160" s="65"/>
      <c r="AI160" s="85"/>
    </row>
    <row r="161" spans="20:35" s="46" customFormat="1" x14ac:dyDescent="0.25">
      <c r="T161" s="65"/>
      <c r="U161" s="65"/>
      <c r="AH161" s="65"/>
      <c r="AI161" s="85"/>
    </row>
    <row r="162" spans="20:35" s="46" customFormat="1" x14ac:dyDescent="0.25">
      <c r="T162" s="65"/>
      <c r="U162" s="65"/>
      <c r="AH162" s="65"/>
      <c r="AI162" s="85"/>
    </row>
    <row r="163" spans="20:35" s="46" customFormat="1" x14ac:dyDescent="0.25">
      <c r="T163" s="65"/>
      <c r="U163" s="65"/>
      <c r="AH163" s="65"/>
      <c r="AI163" s="85"/>
    </row>
    <row r="164" spans="20:35" s="46" customFormat="1" x14ac:dyDescent="0.25">
      <c r="T164" s="65"/>
      <c r="U164" s="65"/>
      <c r="AH164" s="65"/>
      <c r="AI164" s="85"/>
    </row>
    <row r="165" spans="20:35" s="46" customFormat="1" x14ac:dyDescent="0.25">
      <c r="T165" s="65"/>
      <c r="U165" s="65"/>
      <c r="AH165" s="65"/>
      <c r="AI165" s="85"/>
    </row>
    <row r="166" spans="20:35" s="46" customFormat="1" x14ac:dyDescent="0.25">
      <c r="T166" s="65"/>
      <c r="U166" s="65"/>
      <c r="AH166" s="65"/>
      <c r="AI166" s="85"/>
    </row>
    <row r="167" spans="20:35" s="46" customFormat="1" x14ac:dyDescent="0.25">
      <c r="T167" s="65"/>
      <c r="U167" s="65"/>
      <c r="AH167" s="65"/>
      <c r="AI167" s="85"/>
    </row>
    <row r="168" spans="20:35" s="46" customFormat="1" x14ac:dyDescent="0.25">
      <c r="T168" s="65"/>
      <c r="U168" s="65"/>
      <c r="AH168" s="65"/>
      <c r="AI168" s="85"/>
    </row>
    <row r="169" spans="20:35" s="46" customFormat="1" x14ac:dyDescent="0.25">
      <c r="T169" s="65"/>
      <c r="U169" s="65"/>
      <c r="AH169" s="65"/>
      <c r="AI169" s="85"/>
    </row>
    <row r="170" spans="20:35" s="46" customFormat="1" x14ac:dyDescent="0.25">
      <c r="T170" s="65"/>
      <c r="U170" s="65"/>
      <c r="AH170" s="65"/>
      <c r="AI170" s="85"/>
    </row>
    <row r="171" spans="20:35" s="46" customFormat="1" x14ac:dyDescent="0.25">
      <c r="T171" s="65"/>
      <c r="U171" s="65"/>
      <c r="AH171" s="65"/>
      <c r="AI171" s="85"/>
    </row>
    <row r="172" spans="20:35" s="46" customFormat="1" x14ac:dyDescent="0.25">
      <c r="T172" s="65"/>
      <c r="U172" s="65"/>
      <c r="AH172" s="65"/>
      <c r="AI172" s="85"/>
    </row>
    <row r="173" spans="20:35" s="46" customFormat="1" x14ac:dyDescent="0.25">
      <c r="T173" s="65"/>
      <c r="U173" s="65"/>
      <c r="AH173" s="65"/>
      <c r="AI173" s="85"/>
    </row>
    <row r="174" spans="20:35" s="46" customFormat="1" x14ac:dyDescent="0.25">
      <c r="T174" s="65"/>
      <c r="U174" s="65"/>
      <c r="AH174" s="65"/>
      <c r="AI174" s="85"/>
    </row>
    <row r="175" spans="20:35" s="46" customFormat="1" x14ac:dyDescent="0.25">
      <c r="T175" s="65"/>
      <c r="U175" s="65"/>
      <c r="AH175" s="65"/>
      <c r="AI175" s="85"/>
    </row>
    <row r="176" spans="20:35" s="46" customFormat="1" x14ac:dyDescent="0.25">
      <c r="T176" s="65"/>
      <c r="U176" s="65"/>
      <c r="AH176" s="65"/>
      <c r="AI176" s="85"/>
    </row>
    <row r="177" spans="20:35" s="46" customFormat="1" x14ac:dyDescent="0.25">
      <c r="T177" s="65"/>
      <c r="U177" s="65"/>
      <c r="AH177" s="65"/>
      <c r="AI177" s="85"/>
    </row>
    <row r="178" spans="20:35" s="46" customFormat="1" x14ac:dyDescent="0.25">
      <c r="T178" s="65"/>
      <c r="U178" s="65"/>
      <c r="AH178" s="65"/>
      <c r="AI178" s="85"/>
    </row>
    <row r="179" spans="20:35" s="46" customFormat="1" x14ac:dyDescent="0.25">
      <c r="T179" s="65"/>
      <c r="U179" s="65"/>
      <c r="AH179" s="65"/>
      <c r="AI179" s="85"/>
    </row>
    <row r="180" spans="20:35" s="46" customFormat="1" x14ac:dyDescent="0.25">
      <c r="T180" s="65"/>
      <c r="U180" s="65"/>
      <c r="AH180" s="65"/>
      <c r="AI180" s="85"/>
    </row>
    <row r="181" spans="20:35" s="46" customFormat="1" x14ac:dyDescent="0.25">
      <c r="T181" s="65"/>
      <c r="U181" s="65"/>
      <c r="AH181" s="65"/>
      <c r="AI181" s="85"/>
    </row>
    <row r="182" spans="20:35" s="46" customFormat="1" x14ac:dyDescent="0.25">
      <c r="T182" s="65"/>
      <c r="U182" s="65"/>
      <c r="AH182" s="65"/>
      <c r="AI182" s="85"/>
    </row>
    <row r="183" spans="20:35" s="46" customFormat="1" x14ac:dyDescent="0.25">
      <c r="T183" s="65"/>
      <c r="U183" s="65"/>
      <c r="AH183" s="65"/>
      <c r="AI183" s="85"/>
    </row>
    <row r="184" spans="20:35" s="46" customFormat="1" x14ac:dyDescent="0.25">
      <c r="T184" s="65"/>
      <c r="U184" s="65"/>
      <c r="AH184" s="65"/>
      <c r="AI184" s="85"/>
    </row>
    <row r="185" spans="20:35" s="46" customFormat="1" x14ac:dyDescent="0.25">
      <c r="T185" s="65"/>
      <c r="U185" s="65"/>
      <c r="AH185" s="65"/>
      <c r="AI185" s="85"/>
    </row>
    <row r="186" spans="20:35" s="46" customFormat="1" x14ac:dyDescent="0.25">
      <c r="T186" s="65"/>
      <c r="U186" s="65"/>
      <c r="AH186" s="65"/>
      <c r="AI186" s="85"/>
    </row>
    <row r="187" spans="20:35" s="46" customFormat="1" x14ac:dyDescent="0.25">
      <c r="T187" s="65"/>
      <c r="U187" s="65"/>
      <c r="AH187" s="65"/>
      <c r="AI187" s="85"/>
    </row>
    <row r="188" spans="20:35" s="46" customFormat="1" x14ac:dyDescent="0.25">
      <c r="T188" s="65"/>
      <c r="U188" s="65"/>
      <c r="AH188" s="65"/>
      <c r="AI188" s="85"/>
    </row>
    <row r="189" spans="20:35" s="46" customFormat="1" x14ac:dyDescent="0.25">
      <c r="T189" s="65"/>
      <c r="U189" s="65"/>
      <c r="AH189" s="65"/>
      <c r="AI189" s="85"/>
    </row>
    <row r="190" spans="20:35" s="46" customFormat="1" x14ac:dyDescent="0.25">
      <c r="T190" s="65"/>
      <c r="U190" s="65"/>
      <c r="AH190" s="65"/>
      <c r="AI190" s="85"/>
    </row>
    <row r="191" spans="20:35" s="46" customFormat="1" x14ac:dyDescent="0.25">
      <c r="T191" s="65"/>
      <c r="U191" s="65"/>
      <c r="AH191" s="65"/>
      <c r="AI191" s="85"/>
    </row>
    <row r="192" spans="20:35" s="46" customFormat="1" x14ac:dyDescent="0.25">
      <c r="T192" s="65"/>
      <c r="U192" s="65"/>
      <c r="AH192" s="65"/>
      <c r="AI192" s="85"/>
    </row>
    <row r="193" spans="20:35" s="46" customFormat="1" x14ac:dyDescent="0.25">
      <c r="T193" s="65"/>
      <c r="U193" s="65"/>
      <c r="AH193" s="65"/>
      <c r="AI193" s="85"/>
    </row>
    <row r="194" spans="20:35" s="46" customFormat="1" x14ac:dyDescent="0.25">
      <c r="T194" s="65"/>
      <c r="U194" s="65"/>
      <c r="AH194" s="65"/>
      <c r="AI194" s="85"/>
    </row>
    <row r="195" spans="20:35" s="46" customFormat="1" x14ac:dyDescent="0.25">
      <c r="T195" s="65"/>
      <c r="U195" s="65"/>
      <c r="AH195" s="65"/>
      <c r="AI195" s="85"/>
    </row>
    <row r="196" spans="20:35" s="46" customFormat="1" x14ac:dyDescent="0.25">
      <c r="T196" s="65"/>
      <c r="U196" s="65"/>
      <c r="AH196" s="65"/>
      <c r="AI196" s="85"/>
    </row>
    <row r="197" spans="20:35" s="46" customFormat="1" x14ac:dyDescent="0.25">
      <c r="T197" s="65"/>
      <c r="U197" s="65"/>
      <c r="AH197" s="65"/>
      <c r="AI197" s="85"/>
    </row>
    <row r="198" spans="20:35" s="46" customFormat="1" x14ac:dyDescent="0.25">
      <c r="T198" s="65"/>
      <c r="U198" s="65"/>
      <c r="AH198" s="65"/>
      <c r="AI198" s="85"/>
    </row>
    <row r="199" spans="20:35" s="46" customFormat="1" x14ac:dyDescent="0.25">
      <c r="T199" s="65"/>
      <c r="U199" s="65"/>
      <c r="AH199" s="65"/>
      <c r="AI199" s="85"/>
    </row>
    <row r="200" spans="20:35" s="46" customFormat="1" x14ac:dyDescent="0.25">
      <c r="T200" s="65"/>
      <c r="U200" s="65"/>
      <c r="AH200" s="65"/>
      <c r="AI200" s="85"/>
    </row>
    <row r="201" spans="20:35" s="46" customFormat="1" x14ac:dyDescent="0.25">
      <c r="T201" s="65"/>
      <c r="U201" s="65"/>
      <c r="AH201" s="65"/>
      <c r="AI201" s="85"/>
    </row>
    <row r="202" spans="20:35" s="46" customFormat="1" x14ac:dyDescent="0.25">
      <c r="T202" s="65"/>
      <c r="U202" s="65"/>
      <c r="AH202" s="65"/>
      <c r="AI202" s="85"/>
    </row>
    <row r="203" spans="20:35" s="46" customFormat="1" x14ac:dyDescent="0.25">
      <c r="T203" s="65"/>
      <c r="U203" s="65"/>
      <c r="AH203" s="65"/>
      <c r="AI203" s="85"/>
    </row>
    <row r="204" spans="20:35" s="46" customFormat="1" x14ac:dyDescent="0.25">
      <c r="T204" s="65"/>
      <c r="U204" s="65"/>
      <c r="AH204" s="65"/>
      <c r="AI204" s="85"/>
    </row>
    <row r="205" spans="20:35" s="46" customFormat="1" x14ac:dyDescent="0.25">
      <c r="T205" s="65"/>
      <c r="U205" s="65"/>
      <c r="AH205" s="65"/>
      <c r="AI205" s="85"/>
    </row>
    <row r="206" spans="20:35" s="46" customFormat="1" x14ac:dyDescent="0.25">
      <c r="T206" s="65"/>
      <c r="U206" s="65"/>
      <c r="AH206" s="65"/>
      <c r="AI206" s="85"/>
    </row>
    <row r="207" spans="20:35" s="46" customFormat="1" x14ac:dyDescent="0.25">
      <c r="T207" s="65"/>
      <c r="U207" s="65"/>
      <c r="AH207" s="65"/>
      <c r="AI207" s="85"/>
    </row>
    <row r="208" spans="20:35" s="46" customFormat="1" x14ac:dyDescent="0.25">
      <c r="T208" s="65"/>
      <c r="U208" s="65"/>
      <c r="AH208" s="65"/>
      <c r="AI208" s="85"/>
    </row>
    <row r="209" spans="20:35" s="46" customFormat="1" x14ac:dyDescent="0.25">
      <c r="T209" s="65"/>
      <c r="U209" s="65"/>
      <c r="AH209" s="65"/>
      <c r="AI209" s="85"/>
    </row>
    <row r="210" spans="20:35" s="46" customFormat="1" x14ac:dyDescent="0.25">
      <c r="T210" s="65"/>
      <c r="U210" s="65"/>
      <c r="AH210" s="65"/>
      <c r="AI210" s="85"/>
    </row>
    <row r="211" spans="20:35" s="46" customFormat="1" x14ac:dyDescent="0.25">
      <c r="T211" s="65"/>
      <c r="U211" s="65"/>
      <c r="AH211" s="65"/>
      <c r="AI211" s="85"/>
    </row>
    <row r="212" spans="20:35" s="46" customFormat="1" x14ac:dyDescent="0.25">
      <c r="T212" s="65"/>
      <c r="U212" s="65"/>
      <c r="AH212" s="65"/>
      <c r="AI212" s="85"/>
    </row>
    <row r="213" spans="20:35" s="46" customFormat="1" x14ac:dyDescent="0.25">
      <c r="T213" s="65"/>
      <c r="U213" s="65"/>
      <c r="AH213" s="65"/>
      <c r="AI213" s="85"/>
    </row>
    <row r="214" spans="20:35" s="46" customFormat="1" x14ac:dyDescent="0.25">
      <c r="T214" s="65"/>
      <c r="U214" s="65"/>
      <c r="AH214" s="65"/>
      <c r="AI214" s="85"/>
    </row>
    <row r="215" spans="20:35" s="46" customFormat="1" x14ac:dyDescent="0.25">
      <c r="T215" s="65"/>
      <c r="U215" s="65"/>
      <c r="AH215" s="65"/>
      <c r="AI215" s="85"/>
    </row>
    <row r="216" spans="20:35" s="46" customFormat="1" x14ac:dyDescent="0.25">
      <c r="T216" s="65"/>
      <c r="U216" s="65"/>
      <c r="AH216" s="65"/>
      <c r="AI216" s="85"/>
    </row>
    <row r="217" spans="20:35" s="46" customFormat="1" x14ac:dyDescent="0.25">
      <c r="T217" s="65"/>
      <c r="U217" s="65"/>
      <c r="AH217" s="65"/>
      <c r="AI217" s="85"/>
    </row>
    <row r="218" spans="20:35" s="46" customFormat="1" x14ac:dyDescent="0.25">
      <c r="T218" s="65"/>
      <c r="U218" s="65"/>
      <c r="AH218" s="65"/>
      <c r="AI218" s="85"/>
    </row>
    <row r="219" spans="20:35" s="46" customFormat="1" x14ac:dyDescent="0.25">
      <c r="T219" s="65"/>
      <c r="U219" s="65"/>
      <c r="AH219" s="65"/>
      <c r="AI219" s="85"/>
    </row>
    <row r="220" spans="20:35" s="46" customFormat="1" x14ac:dyDescent="0.25">
      <c r="T220" s="65"/>
      <c r="U220" s="65"/>
      <c r="AH220" s="65"/>
      <c r="AI220" s="85"/>
    </row>
    <row r="221" spans="20:35" s="46" customFormat="1" x14ac:dyDescent="0.25">
      <c r="T221" s="65"/>
      <c r="U221" s="65"/>
      <c r="AH221" s="65"/>
      <c r="AI221" s="85"/>
    </row>
    <row r="222" spans="20:35" s="46" customFormat="1" x14ac:dyDescent="0.25">
      <c r="T222" s="65"/>
      <c r="U222" s="65"/>
      <c r="AH222" s="65"/>
      <c r="AI222" s="85"/>
    </row>
    <row r="223" spans="20:35" s="46" customFormat="1" x14ac:dyDescent="0.25">
      <c r="T223" s="65"/>
      <c r="U223" s="65"/>
      <c r="AH223" s="65"/>
      <c r="AI223" s="85"/>
    </row>
    <row r="224" spans="20:35" s="46" customFormat="1" x14ac:dyDescent="0.25">
      <c r="T224" s="65"/>
      <c r="U224" s="65"/>
      <c r="AH224" s="65"/>
      <c r="AI224" s="85"/>
    </row>
    <row r="225" spans="20:35" s="46" customFormat="1" x14ac:dyDescent="0.25">
      <c r="T225" s="65"/>
      <c r="U225" s="65"/>
      <c r="AH225" s="65"/>
      <c r="AI225" s="85"/>
    </row>
    <row r="226" spans="20:35" s="46" customFormat="1" x14ac:dyDescent="0.25">
      <c r="T226" s="65"/>
      <c r="U226" s="65"/>
      <c r="AH226" s="65"/>
      <c r="AI226" s="85"/>
    </row>
    <row r="227" spans="20:35" s="46" customFormat="1" x14ac:dyDescent="0.25">
      <c r="T227" s="65"/>
      <c r="U227" s="65"/>
      <c r="AH227" s="65"/>
      <c r="AI227" s="85"/>
    </row>
    <row r="228" spans="20:35" s="46" customFormat="1" x14ac:dyDescent="0.25">
      <c r="T228" s="65"/>
      <c r="U228" s="65"/>
      <c r="AH228" s="65"/>
      <c r="AI228" s="85"/>
    </row>
    <row r="229" spans="20:35" s="46" customFormat="1" x14ac:dyDescent="0.25">
      <c r="T229" s="65"/>
      <c r="U229" s="65"/>
      <c r="AH229" s="65"/>
      <c r="AI229" s="85"/>
    </row>
    <row r="230" spans="20:35" s="46" customFormat="1" x14ac:dyDescent="0.25">
      <c r="T230" s="65"/>
      <c r="U230" s="65"/>
      <c r="AH230" s="65"/>
      <c r="AI230" s="85"/>
    </row>
    <row r="231" spans="20:35" s="46" customFormat="1" x14ac:dyDescent="0.25">
      <c r="T231" s="65"/>
      <c r="U231" s="65"/>
      <c r="AH231" s="65"/>
      <c r="AI231" s="85"/>
    </row>
    <row r="232" spans="20:35" s="46" customFormat="1" x14ac:dyDescent="0.25">
      <c r="T232" s="65"/>
      <c r="U232" s="65"/>
      <c r="AH232" s="65"/>
      <c r="AI232" s="85"/>
    </row>
    <row r="233" spans="20:35" s="46" customFormat="1" x14ac:dyDescent="0.25">
      <c r="T233" s="65"/>
      <c r="U233" s="65"/>
      <c r="AH233" s="65"/>
      <c r="AI233" s="85"/>
    </row>
    <row r="234" spans="20:35" s="46" customFormat="1" x14ac:dyDescent="0.25">
      <c r="T234" s="65"/>
      <c r="U234" s="65"/>
      <c r="AH234" s="65"/>
      <c r="AI234" s="85"/>
    </row>
    <row r="235" spans="20:35" s="46" customFormat="1" x14ac:dyDescent="0.25">
      <c r="T235" s="65"/>
      <c r="U235" s="65"/>
      <c r="AH235" s="65"/>
      <c r="AI235" s="85"/>
    </row>
    <row r="236" spans="20:35" s="46" customFormat="1" x14ac:dyDescent="0.25">
      <c r="T236" s="65"/>
      <c r="U236" s="65"/>
      <c r="AH236" s="65"/>
      <c r="AI236" s="85"/>
    </row>
    <row r="237" spans="20:35" s="46" customFormat="1" x14ac:dyDescent="0.25">
      <c r="T237" s="65"/>
      <c r="U237" s="65"/>
      <c r="AH237" s="65"/>
      <c r="AI237" s="85"/>
    </row>
    <row r="238" spans="20:35" s="46" customFormat="1" x14ac:dyDescent="0.25">
      <c r="T238" s="65"/>
      <c r="U238" s="65"/>
      <c r="AH238" s="65"/>
      <c r="AI238" s="85"/>
    </row>
    <row r="239" spans="20:35" s="46" customFormat="1" x14ac:dyDescent="0.25">
      <c r="T239" s="65"/>
      <c r="U239" s="65"/>
      <c r="AH239" s="65"/>
      <c r="AI239" s="85"/>
    </row>
    <row r="240" spans="20:35" s="46" customFormat="1" x14ac:dyDescent="0.25">
      <c r="T240" s="65"/>
      <c r="U240" s="65"/>
      <c r="AH240" s="65"/>
      <c r="AI240" s="85"/>
    </row>
    <row r="241" spans="20:35" s="46" customFormat="1" x14ac:dyDescent="0.25">
      <c r="T241" s="65"/>
      <c r="U241" s="65"/>
      <c r="AH241" s="65"/>
      <c r="AI241" s="85"/>
    </row>
    <row r="242" spans="20:35" s="46" customFormat="1" x14ac:dyDescent="0.25">
      <c r="T242" s="65"/>
      <c r="U242" s="65"/>
      <c r="AH242" s="65"/>
      <c r="AI242" s="85"/>
    </row>
    <row r="243" spans="20:35" s="46" customFormat="1" x14ac:dyDescent="0.25">
      <c r="T243" s="65"/>
      <c r="U243" s="65"/>
      <c r="AH243" s="65"/>
      <c r="AI243" s="85"/>
    </row>
    <row r="244" spans="20:35" s="46" customFormat="1" x14ac:dyDescent="0.25">
      <c r="T244" s="65"/>
      <c r="U244" s="65"/>
      <c r="AH244" s="65"/>
      <c r="AI244" s="85"/>
    </row>
    <row r="245" spans="20:35" s="46" customFormat="1" x14ac:dyDescent="0.25">
      <c r="T245" s="65"/>
      <c r="U245" s="65"/>
      <c r="AH245" s="65"/>
      <c r="AI245" s="85"/>
    </row>
    <row r="246" spans="20:35" s="46" customFormat="1" x14ac:dyDescent="0.25">
      <c r="T246" s="65"/>
      <c r="U246" s="65"/>
      <c r="AH246" s="65"/>
      <c r="AI246" s="85"/>
    </row>
    <row r="247" spans="20:35" s="46" customFormat="1" x14ac:dyDescent="0.25">
      <c r="T247" s="65"/>
      <c r="U247" s="65"/>
      <c r="AH247" s="65"/>
      <c r="AI247" s="85"/>
    </row>
    <row r="248" spans="20:35" s="46" customFormat="1" x14ac:dyDescent="0.25">
      <c r="T248" s="65"/>
      <c r="U248" s="65"/>
      <c r="AH248" s="65"/>
      <c r="AI248" s="85"/>
    </row>
    <row r="249" spans="20:35" s="46" customFormat="1" x14ac:dyDescent="0.25">
      <c r="T249" s="65"/>
      <c r="U249" s="65"/>
      <c r="AH249" s="65"/>
      <c r="AI249" s="85"/>
    </row>
    <row r="250" spans="20:35" s="46" customFormat="1" x14ac:dyDescent="0.25">
      <c r="T250" s="65"/>
      <c r="U250" s="65"/>
      <c r="AH250" s="65"/>
      <c r="AI250" s="85"/>
    </row>
    <row r="251" spans="20:35" s="46" customFormat="1" x14ac:dyDescent="0.25">
      <c r="T251" s="65"/>
      <c r="U251" s="65"/>
      <c r="AH251" s="65"/>
      <c r="AI251" s="85"/>
    </row>
    <row r="252" spans="20:35" s="46" customFormat="1" x14ac:dyDescent="0.25">
      <c r="T252" s="65"/>
      <c r="U252" s="65"/>
      <c r="AH252" s="65"/>
      <c r="AI252" s="85"/>
    </row>
    <row r="253" spans="20:35" s="46" customFormat="1" x14ac:dyDescent="0.25">
      <c r="T253" s="65"/>
      <c r="U253" s="65"/>
      <c r="AH253" s="65"/>
      <c r="AI253" s="85"/>
    </row>
    <row r="254" spans="20:35" s="46" customFormat="1" x14ac:dyDescent="0.25">
      <c r="T254" s="65"/>
      <c r="U254" s="65"/>
      <c r="AH254" s="65"/>
      <c r="AI254" s="85"/>
    </row>
    <row r="255" spans="20:35" s="46" customFormat="1" x14ac:dyDescent="0.25">
      <c r="T255" s="65"/>
      <c r="U255" s="65"/>
      <c r="AH255" s="65"/>
      <c r="AI255" s="85"/>
    </row>
    <row r="256" spans="20:35" s="46" customFormat="1" x14ac:dyDescent="0.25">
      <c r="T256" s="65"/>
      <c r="U256" s="65"/>
      <c r="AH256" s="65"/>
      <c r="AI256" s="85"/>
    </row>
    <row r="257" spans="20:35" s="46" customFormat="1" x14ac:dyDescent="0.25">
      <c r="T257" s="65"/>
      <c r="U257" s="65"/>
      <c r="AH257" s="65"/>
      <c r="AI257" s="85"/>
    </row>
    <row r="258" spans="20:35" s="46" customFormat="1" x14ac:dyDescent="0.25">
      <c r="T258" s="65"/>
      <c r="U258" s="65"/>
      <c r="AH258" s="65"/>
      <c r="AI258" s="85"/>
    </row>
    <row r="259" spans="20:35" s="46" customFormat="1" x14ac:dyDescent="0.25">
      <c r="T259" s="65"/>
      <c r="U259" s="65"/>
      <c r="AH259" s="65"/>
      <c r="AI259" s="85"/>
    </row>
    <row r="260" spans="20:35" s="46" customFormat="1" x14ac:dyDescent="0.25">
      <c r="T260" s="65"/>
      <c r="U260" s="65"/>
      <c r="AH260" s="65"/>
      <c r="AI260" s="85"/>
    </row>
    <row r="261" spans="20:35" s="46" customFormat="1" x14ac:dyDescent="0.25">
      <c r="T261" s="65"/>
      <c r="U261" s="65"/>
      <c r="AH261" s="65"/>
      <c r="AI261" s="85"/>
    </row>
    <row r="262" spans="20:35" s="46" customFormat="1" x14ac:dyDescent="0.25">
      <c r="T262" s="65"/>
      <c r="U262" s="65"/>
      <c r="AH262" s="65"/>
      <c r="AI262" s="85"/>
    </row>
    <row r="263" spans="20:35" s="46" customFormat="1" x14ac:dyDescent="0.25">
      <c r="T263" s="65"/>
      <c r="U263" s="65"/>
      <c r="AH263" s="65"/>
      <c r="AI263" s="85"/>
    </row>
    <row r="264" spans="20:35" s="46" customFormat="1" x14ac:dyDescent="0.25">
      <c r="T264" s="65"/>
      <c r="U264" s="65"/>
      <c r="AH264" s="65"/>
      <c r="AI264" s="85"/>
    </row>
    <row r="265" spans="20:35" s="46" customFormat="1" x14ac:dyDescent="0.25">
      <c r="T265" s="65"/>
      <c r="U265" s="65"/>
      <c r="AH265" s="65"/>
      <c r="AI265" s="85"/>
    </row>
    <row r="266" spans="20:35" s="46" customFormat="1" x14ac:dyDescent="0.25">
      <c r="T266" s="65"/>
      <c r="U266" s="65"/>
      <c r="AH266" s="65"/>
      <c r="AI266" s="85"/>
    </row>
    <row r="267" spans="20:35" s="46" customFormat="1" x14ac:dyDescent="0.25">
      <c r="T267" s="65"/>
      <c r="U267" s="65"/>
      <c r="AH267" s="65"/>
      <c r="AI267" s="85"/>
    </row>
    <row r="268" spans="20:35" s="46" customFormat="1" x14ac:dyDescent="0.25">
      <c r="T268" s="65"/>
      <c r="U268" s="65"/>
      <c r="AH268" s="65"/>
      <c r="AI268" s="85"/>
    </row>
    <row r="269" spans="20:35" s="46" customFormat="1" x14ac:dyDescent="0.25">
      <c r="T269" s="65"/>
      <c r="U269" s="65"/>
      <c r="AH269" s="65"/>
      <c r="AI269" s="85"/>
    </row>
    <row r="270" spans="20:35" s="46" customFormat="1" x14ac:dyDescent="0.25">
      <c r="T270" s="65"/>
      <c r="U270" s="65"/>
      <c r="AH270" s="65"/>
      <c r="AI270" s="85"/>
    </row>
    <row r="271" spans="20:35" s="46" customFormat="1" x14ac:dyDescent="0.25">
      <c r="T271" s="65"/>
      <c r="U271" s="65"/>
      <c r="AH271" s="65"/>
      <c r="AI271" s="85"/>
    </row>
    <row r="272" spans="20:35" s="46" customFormat="1" x14ac:dyDescent="0.25">
      <c r="T272" s="65"/>
      <c r="U272" s="65"/>
      <c r="AH272" s="65"/>
      <c r="AI272" s="85"/>
    </row>
    <row r="273" spans="20:35" s="46" customFormat="1" x14ac:dyDescent="0.25">
      <c r="T273" s="65"/>
      <c r="U273" s="65"/>
      <c r="AH273" s="65"/>
      <c r="AI273" s="85"/>
    </row>
    <row r="274" spans="20:35" s="46" customFormat="1" x14ac:dyDescent="0.25">
      <c r="T274" s="65"/>
      <c r="U274" s="65"/>
      <c r="AH274" s="65"/>
      <c r="AI274" s="85"/>
    </row>
    <row r="275" spans="20:35" s="46" customFormat="1" x14ac:dyDescent="0.25">
      <c r="T275" s="65"/>
      <c r="U275" s="65"/>
      <c r="AH275" s="65"/>
      <c r="AI275" s="85"/>
    </row>
    <row r="276" spans="20:35" s="46" customFormat="1" x14ac:dyDescent="0.25">
      <c r="T276" s="65"/>
      <c r="U276" s="65"/>
      <c r="AH276" s="65"/>
      <c r="AI276" s="85"/>
    </row>
    <row r="277" spans="20:35" s="46" customFormat="1" x14ac:dyDescent="0.25">
      <c r="T277" s="65"/>
      <c r="U277" s="65"/>
      <c r="AH277" s="65"/>
      <c r="AI277" s="85"/>
    </row>
    <row r="278" spans="20:35" s="46" customFormat="1" x14ac:dyDescent="0.25">
      <c r="T278" s="65"/>
      <c r="U278" s="65"/>
      <c r="AH278" s="65"/>
      <c r="AI278" s="85"/>
    </row>
    <row r="279" spans="20:35" s="46" customFormat="1" x14ac:dyDescent="0.25">
      <c r="T279" s="65"/>
      <c r="U279" s="65"/>
      <c r="AH279" s="65"/>
      <c r="AI279" s="85"/>
    </row>
    <row r="280" spans="20:35" s="46" customFormat="1" x14ac:dyDescent="0.25">
      <c r="T280" s="65"/>
      <c r="U280" s="65"/>
      <c r="AH280" s="65"/>
      <c r="AI280" s="85"/>
    </row>
    <row r="281" spans="20:35" s="46" customFormat="1" x14ac:dyDescent="0.25">
      <c r="T281" s="65"/>
      <c r="U281" s="65"/>
      <c r="AH281" s="65"/>
      <c r="AI281" s="85"/>
    </row>
    <row r="282" spans="20:35" s="46" customFormat="1" x14ac:dyDescent="0.25">
      <c r="T282" s="65"/>
      <c r="U282" s="65"/>
      <c r="AH282" s="65"/>
      <c r="AI282" s="85"/>
    </row>
    <row r="283" spans="20:35" s="46" customFormat="1" x14ac:dyDescent="0.25">
      <c r="T283" s="65"/>
      <c r="U283" s="65"/>
      <c r="AH283" s="65"/>
      <c r="AI283" s="85"/>
    </row>
    <row r="284" spans="20:35" s="46" customFormat="1" x14ac:dyDescent="0.25">
      <c r="T284" s="65"/>
      <c r="U284" s="65"/>
      <c r="AH284" s="65"/>
      <c r="AI284" s="85"/>
    </row>
    <row r="285" spans="20:35" s="46" customFormat="1" x14ac:dyDescent="0.25">
      <c r="T285" s="65"/>
      <c r="U285" s="65"/>
      <c r="AH285" s="65"/>
      <c r="AI285" s="85"/>
    </row>
    <row r="286" spans="20:35" s="46" customFormat="1" x14ac:dyDescent="0.25">
      <c r="T286" s="65"/>
      <c r="U286" s="65"/>
      <c r="AH286" s="65"/>
      <c r="AI286" s="85"/>
    </row>
    <row r="287" spans="20:35" s="46" customFormat="1" x14ac:dyDescent="0.25">
      <c r="T287" s="65"/>
      <c r="U287" s="65"/>
      <c r="AH287" s="65"/>
      <c r="AI287" s="85"/>
    </row>
    <row r="288" spans="20:35" s="46" customFormat="1" x14ac:dyDescent="0.25">
      <c r="T288" s="65"/>
      <c r="U288" s="65"/>
      <c r="AH288" s="65"/>
      <c r="AI288" s="85"/>
    </row>
    <row r="289" spans="20:35" s="46" customFormat="1" x14ac:dyDescent="0.25">
      <c r="T289" s="65"/>
      <c r="U289" s="65"/>
      <c r="AH289" s="65"/>
      <c r="AI289" s="85"/>
    </row>
    <row r="290" spans="20:35" s="46" customFormat="1" x14ac:dyDescent="0.25">
      <c r="T290" s="65"/>
      <c r="U290" s="65"/>
      <c r="AH290" s="65"/>
      <c r="AI290" s="85"/>
    </row>
    <row r="291" spans="20:35" s="46" customFormat="1" x14ac:dyDescent="0.25">
      <c r="T291" s="65"/>
      <c r="U291" s="65"/>
      <c r="AH291" s="65"/>
      <c r="AI291" s="85"/>
    </row>
    <row r="292" spans="20:35" s="46" customFormat="1" x14ac:dyDescent="0.25">
      <c r="T292" s="65"/>
      <c r="U292" s="65"/>
      <c r="AH292" s="65"/>
      <c r="AI292" s="85"/>
    </row>
    <row r="293" spans="20:35" s="46" customFormat="1" x14ac:dyDescent="0.25">
      <c r="T293" s="65"/>
      <c r="U293" s="65"/>
      <c r="AH293" s="65"/>
      <c r="AI293" s="85"/>
    </row>
    <row r="294" spans="20:35" s="46" customFormat="1" x14ac:dyDescent="0.25">
      <c r="T294" s="65"/>
      <c r="U294" s="65"/>
      <c r="AH294" s="65"/>
      <c r="AI294" s="85"/>
    </row>
    <row r="295" spans="20:35" s="46" customFormat="1" x14ac:dyDescent="0.25">
      <c r="T295" s="65"/>
      <c r="U295" s="65"/>
      <c r="AH295" s="65"/>
      <c r="AI295" s="85"/>
    </row>
    <row r="296" spans="20:35" s="46" customFormat="1" x14ac:dyDescent="0.25">
      <c r="T296" s="65"/>
      <c r="U296" s="65"/>
      <c r="AH296" s="65"/>
      <c r="AI296" s="85"/>
    </row>
    <row r="297" spans="20:35" s="46" customFormat="1" x14ac:dyDescent="0.25">
      <c r="T297" s="65"/>
      <c r="U297" s="65"/>
      <c r="AH297" s="65"/>
      <c r="AI297" s="85"/>
    </row>
    <row r="298" spans="20:35" s="46" customFormat="1" x14ac:dyDescent="0.25">
      <c r="T298" s="65"/>
      <c r="U298" s="65"/>
      <c r="AH298" s="65"/>
      <c r="AI298" s="85"/>
    </row>
    <row r="299" spans="20:35" s="46" customFormat="1" x14ac:dyDescent="0.25">
      <c r="T299" s="65"/>
      <c r="U299" s="65"/>
      <c r="AH299" s="65"/>
      <c r="AI299" s="85"/>
    </row>
    <row r="300" spans="20:35" s="46" customFormat="1" x14ac:dyDescent="0.25">
      <c r="T300" s="65"/>
      <c r="U300" s="65"/>
      <c r="AH300" s="65"/>
      <c r="AI300" s="85"/>
    </row>
    <row r="301" spans="20:35" s="46" customFormat="1" x14ac:dyDescent="0.25">
      <c r="T301" s="65"/>
      <c r="U301" s="65"/>
      <c r="AH301" s="65"/>
      <c r="AI301" s="85"/>
    </row>
    <row r="302" spans="20:35" s="46" customFormat="1" x14ac:dyDescent="0.25">
      <c r="T302" s="65"/>
      <c r="U302" s="65"/>
      <c r="AH302" s="65"/>
      <c r="AI302" s="85"/>
    </row>
    <row r="303" spans="20:35" s="46" customFormat="1" x14ac:dyDescent="0.25">
      <c r="T303" s="65"/>
      <c r="U303" s="65"/>
      <c r="AH303" s="65"/>
      <c r="AI303" s="85"/>
    </row>
    <row r="304" spans="20:35" s="46" customFormat="1" x14ac:dyDescent="0.25">
      <c r="T304" s="65"/>
      <c r="U304" s="65"/>
      <c r="AH304" s="65"/>
      <c r="AI304" s="85"/>
    </row>
    <row r="305" spans="20:35" s="46" customFormat="1" x14ac:dyDescent="0.25">
      <c r="T305" s="65"/>
      <c r="U305" s="65"/>
      <c r="AH305" s="65"/>
      <c r="AI305" s="85"/>
    </row>
    <row r="306" spans="20:35" s="46" customFormat="1" x14ac:dyDescent="0.25">
      <c r="T306" s="65"/>
      <c r="U306" s="65"/>
      <c r="AH306" s="65"/>
      <c r="AI306" s="85"/>
    </row>
    <row r="307" spans="20:35" s="46" customFormat="1" x14ac:dyDescent="0.25">
      <c r="T307" s="65"/>
      <c r="U307" s="65"/>
      <c r="AH307" s="65"/>
      <c r="AI307" s="85"/>
    </row>
    <row r="308" spans="20:35" s="46" customFormat="1" x14ac:dyDescent="0.25">
      <c r="T308" s="65"/>
      <c r="U308" s="65"/>
      <c r="AH308" s="65"/>
      <c r="AI308" s="85"/>
    </row>
    <row r="309" spans="20:35" s="46" customFormat="1" x14ac:dyDescent="0.25">
      <c r="T309" s="65"/>
      <c r="U309" s="65"/>
      <c r="AH309" s="65"/>
      <c r="AI309" s="85"/>
    </row>
    <row r="310" spans="20:35" s="46" customFormat="1" x14ac:dyDescent="0.25">
      <c r="T310" s="65"/>
      <c r="U310" s="65"/>
      <c r="AH310" s="65"/>
      <c r="AI310" s="85"/>
    </row>
    <row r="311" spans="20:35" s="46" customFormat="1" x14ac:dyDescent="0.25">
      <c r="T311" s="65"/>
      <c r="U311" s="65"/>
      <c r="AH311" s="65"/>
      <c r="AI311" s="85"/>
    </row>
    <row r="312" spans="20:35" s="46" customFormat="1" x14ac:dyDescent="0.25">
      <c r="T312" s="65"/>
      <c r="U312" s="65"/>
      <c r="AH312" s="65"/>
      <c r="AI312" s="85"/>
    </row>
    <row r="313" spans="20:35" s="46" customFormat="1" x14ac:dyDescent="0.25">
      <c r="T313" s="65"/>
      <c r="U313" s="65"/>
      <c r="AH313" s="65"/>
      <c r="AI313" s="85"/>
    </row>
    <row r="314" spans="20:35" s="46" customFormat="1" x14ac:dyDescent="0.25">
      <c r="T314" s="65"/>
      <c r="U314" s="65"/>
      <c r="AH314" s="65"/>
      <c r="AI314" s="85"/>
    </row>
    <row r="315" spans="20:35" s="46" customFormat="1" x14ac:dyDescent="0.25">
      <c r="T315" s="65"/>
      <c r="U315" s="65"/>
      <c r="AH315" s="65"/>
      <c r="AI315" s="85"/>
    </row>
    <row r="316" spans="20:35" s="46" customFormat="1" x14ac:dyDescent="0.25">
      <c r="T316" s="65"/>
      <c r="U316" s="65"/>
      <c r="AH316" s="65"/>
      <c r="AI316" s="85"/>
    </row>
    <row r="317" spans="20:35" s="46" customFormat="1" x14ac:dyDescent="0.25">
      <c r="T317" s="65"/>
      <c r="U317" s="65"/>
      <c r="AH317" s="65"/>
      <c r="AI317" s="85"/>
    </row>
    <row r="318" spans="20:35" s="46" customFormat="1" x14ac:dyDescent="0.25">
      <c r="T318" s="65"/>
      <c r="U318" s="65"/>
      <c r="AH318" s="65"/>
      <c r="AI318" s="85"/>
    </row>
    <row r="319" spans="20:35" s="46" customFormat="1" x14ac:dyDescent="0.25">
      <c r="T319" s="65"/>
      <c r="U319" s="65"/>
      <c r="AH319" s="65"/>
      <c r="AI319" s="85"/>
    </row>
    <row r="320" spans="20:35" s="46" customFormat="1" x14ac:dyDescent="0.25">
      <c r="T320" s="65"/>
      <c r="U320" s="65"/>
      <c r="AH320" s="65"/>
      <c r="AI320" s="85"/>
    </row>
    <row r="321" spans="20:35" s="46" customFormat="1" x14ac:dyDescent="0.25">
      <c r="T321" s="65"/>
      <c r="U321" s="65"/>
      <c r="AH321" s="65"/>
      <c r="AI321" s="85"/>
    </row>
    <row r="322" spans="20:35" s="46" customFormat="1" x14ac:dyDescent="0.25">
      <c r="T322" s="65"/>
      <c r="U322" s="65"/>
      <c r="AH322" s="65"/>
      <c r="AI322" s="85"/>
    </row>
    <row r="323" spans="20:35" s="46" customFormat="1" x14ac:dyDescent="0.25">
      <c r="T323" s="65"/>
      <c r="U323" s="65"/>
      <c r="AH323" s="65"/>
      <c r="AI323" s="85"/>
    </row>
    <row r="324" spans="20:35" s="46" customFormat="1" x14ac:dyDescent="0.25">
      <c r="T324" s="65"/>
      <c r="U324" s="65"/>
      <c r="AH324" s="65"/>
      <c r="AI324" s="85"/>
    </row>
    <row r="325" spans="20:35" s="46" customFormat="1" x14ac:dyDescent="0.25">
      <c r="T325" s="65"/>
      <c r="U325" s="65"/>
      <c r="AH325" s="65"/>
      <c r="AI325" s="85"/>
    </row>
    <row r="326" spans="20:35" s="46" customFormat="1" x14ac:dyDescent="0.25">
      <c r="T326" s="65"/>
      <c r="U326" s="65"/>
      <c r="AH326" s="65"/>
      <c r="AI326" s="85"/>
    </row>
    <row r="327" spans="20:35" s="46" customFormat="1" x14ac:dyDescent="0.25">
      <c r="T327" s="65"/>
      <c r="U327" s="65"/>
      <c r="AH327" s="65"/>
      <c r="AI327" s="85"/>
    </row>
    <row r="328" spans="20:35" s="46" customFormat="1" x14ac:dyDescent="0.25">
      <c r="T328" s="65"/>
      <c r="U328" s="65"/>
      <c r="AH328" s="65"/>
      <c r="AI328" s="85"/>
    </row>
    <row r="329" spans="20:35" s="46" customFormat="1" x14ac:dyDescent="0.25">
      <c r="T329" s="65"/>
      <c r="U329" s="65"/>
      <c r="AH329" s="65"/>
      <c r="AI329" s="85"/>
    </row>
    <row r="330" spans="20:35" s="46" customFormat="1" x14ac:dyDescent="0.25">
      <c r="T330" s="65"/>
      <c r="U330" s="65"/>
      <c r="AH330" s="65"/>
      <c r="AI330" s="85"/>
    </row>
    <row r="331" spans="20:35" s="46" customFormat="1" x14ac:dyDescent="0.25">
      <c r="T331" s="65"/>
      <c r="U331" s="65"/>
      <c r="AH331" s="65"/>
      <c r="AI331" s="85"/>
    </row>
    <row r="332" spans="20:35" s="46" customFormat="1" x14ac:dyDescent="0.25">
      <c r="T332" s="65"/>
      <c r="U332" s="65"/>
      <c r="AH332" s="65"/>
      <c r="AI332" s="85"/>
    </row>
    <row r="333" spans="20:35" s="46" customFormat="1" x14ac:dyDescent="0.25">
      <c r="T333" s="65"/>
      <c r="U333" s="65"/>
      <c r="AH333" s="65"/>
      <c r="AI333" s="85"/>
    </row>
    <row r="334" spans="20:35" s="46" customFormat="1" x14ac:dyDescent="0.25">
      <c r="T334" s="65"/>
      <c r="U334" s="65"/>
      <c r="AH334" s="65"/>
      <c r="AI334" s="85"/>
    </row>
    <row r="335" spans="20:35" s="46" customFormat="1" x14ac:dyDescent="0.25">
      <c r="T335" s="65"/>
      <c r="U335" s="65"/>
      <c r="AH335" s="65"/>
      <c r="AI335" s="85"/>
    </row>
    <row r="336" spans="20:35" s="46" customFormat="1" x14ac:dyDescent="0.25">
      <c r="T336" s="65"/>
      <c r="U336" s="65"/>
      <c r="AH336" s="65"/>
      <c r="AI336" s="85"/>
    </row>
    <row r="337" spans="20:35" s="46" customFormat="1" x14ac:dyDescent="0.25">
      <c r="T337" s="65"/>
      <c r="U337" s="65"/>
      <c r="AH337" s="65"/>
      <c r="AI337" s="85"/>
    </row>
    <row r="338" spans="20:35" s="46" customFormat="1" x14ac:dyDescent="0.25">
      <c r="T338" s="65"/>
      <c r="U338" s="65"/>
      <c r="AH338" s="65"/>
      <c r="AI338" s="85"/>
    </row>
    <row r="339" spans="20:35" s="46" customFormat="1" x14ac:dyDescent="0.25">
      <c r="T339" s="65"/>
      <c r="U339" s="65"/>
      <c r="AH339" s="65"/>
      <c r="AI339" s="85"/>
    </row>
    <row r="340" spans="20:35" s="46" customFormat="1" x14ac:dyDescent="0.25">
      <c r="T340" s="65"/>
      <c r="U340" s="65"/>
      <c r="AH340" s="65"/>
      <c r="AI340" s="85"/>
    </row>
    <row r="341" spans="20:35" s="46" customFormat="1" x14ac:dyDescent="0.25">
      <c r="T341" s="65"/>
      <c r="U341" s="65"/>
      <c r="AH341" s="65"/>
      <c r="AI341" s="85"/>
    </row>
    <row r="342" spans="20:35" s="46" customFormat="1" x14ac:dyDescent="0.25">
      <c r="T342" s="65"/>
      <c r="U342" s="65"/>
      <c r="AH342" s="65"/>
      <c r="AI342" s="85"/>
    </row>
    <row r="343" spans="20:35" s="46" customFormat="1" x14ac:dyDescent="0.25">
      <c r="T343" s="65"/>
      <c r="U343" s="65"/>
      <c r="AH343" s="65"/>
      <c r="AI343" s="85"/>
    </row>
    <row r="344" spans="20:35" s="46" customFormat="1" x14ac:dyDescent="0.25">
      <c r="T344" s="65"/>
      <c r="U344" s="65"/>
      <c r="AH344" s="65"/>
      <c r="AI344" s="85"/>
    </row>
    <row r="345" spans="20:35" s="46" customFormat="1" x14ac:dyDescent="0.25">
      <c r="T345" s="65"/>
      <c r="U345" s="65"/>
      <c r="AH345" s="65"/>
      <c r="AI345" s="85"/>
    </row>
    <row r="346" spans="20:35" s="46" customFormat="1" x14ac:dyDescent="0.25">
      <c r="T346" s="65"/>
      <c r="U346" s="65"/>
      <c r="AH346" s="65"/>
      <c r="AI346" s="85"/>
    </row>
    <row r="347" spans="20:35" s="46" customFormat="1" x14ac:dyDescent="0.25">
      <c r="T347" s="65"/>
      <c r="U347" s="65"/>
      <c r="AH347" s="65"/>
      <c r="AI347" s="85"/>
    </row>
    <row r="348" spans="20:35" s="46" customFormat="1" x14ac:dyDescent="0.25">
      <c r="T348" s="65"/>
      <c r="U348" s="65"/>
      <c r="AH348" s="65"/>
      <c r="AI348" s="85"/>
    </row>
    <row r="349" spans="20:35" s="46" customFormat="1" x14ac:dyDescent="0.25">
      <c r="T349" s="65"/>
      <c r="U349" s="65"/>
      <c r="AH349" s="65"/>
      <c r="AI349" s="85"/>
    </row>
    <row r="350" spans="20:35" s="46" customFormat="1" x14ac:dyDescent="0.25">
      <c r="T350" s="65"/>
      <c r="U350" s="65"/>
      <c r="AH350" s="65"/>
      <c r="AI350" s="85"/>
    </row>
    <row r="351" spans="20:35" s="46" customFormat="1" x14ac:dyDescent="0.25">
      <c r="T351" s="65"/>
      <c r="U351" s="65"/>
      <c r="AH351" s="65"/>
      <c r="AI351" s="85"/>
    </row>
    <row r="352" spans="20:35" s="46" customFormat="1" x14ac:dyDescent="0.25">
      <c r="T352" s="65"/>
      <c r="U352" s="65"/>
      <c r="AH352" s="65"/>
      <c r="AI352" s="85"/>
    </row>
    <row r="353" spans="20:35" s="46" customFormat="1" x14ac:dyDescent="0.25">
      <c r="T353" s="65"/>
      <c r="U353" s="65"/>
      <c r="AH353" s="65"/>
      <c r="AI353" s="85"/>
    </row>
    <row r="354" spans="20:35" s="46" customFormat="1" x14ac:dyDescent="0.25">
      <c r="T354" s="65"/>
      <c r="U354" s="65"/>
      <c r="AH354" s="65"/>
      <c r="AI354" s="85"/>
    </row>
    <row r="355" spans="20:35" s="46" customFormat="1" x14ac:dyDescent="0.25">
      <c r="T355" s="65"/>
      <c r="U355" s="65"/>
      <c r="AH355" s="65"/>
      <c r="AI355" s="85"/>
    </row>
    <row r="356" spans="20:35" s="46" customFormat="1" x14ac:dyDescent="0.25">
      <c r="T356" s="65"/>
      <c r="U356" s="65"/>
      <c r="AH356" s="65"/>
      <c r="AI356" s="85"/>
    </row>
    <row r="357" spans="20:35" s="46" customFormat="1" x14ac:dyDescent="0.25">
      <c r="T357" s="65"/>
      <c r="U357" s="65"/>
      <c r="AH357" s="65"/>
      <c r="AI357" s="85"/>
    </row>
    <row r="358" spans="20:35" s="46" customFormat="1" x14ac:dyDescent="0.25">
      <c r="T358" s="65"/>
      <c r="U358" s="65"/>
      <c r="AH358" s="65"/>
      <c r="AI358" s="85"/>
    </row>
    <row r="359" spans="20:35" s="46" customFormat="1" x14ac:dyDescent="0.25">
      <c r="T359" s="65"/>
      <c r="U359" s="65"/>
      <c r="AH359" s="65"/>
      <c r="AI359" s="85"/>
    </row>
    <row r="360" spans="20:35" s="46" customFormat="1" x14ac:dyDescent="0.25">
      <c r="T360" s="65"/>
      <c r="U360" s="65"/>
      <c r="AH360" s="65"/>
      <c r="AI360" s="85"/>
    </row>
    <row r="361" spans="20:35" s="46" customFormat="1" x14ac:dyDescent="0.25">
      <c r="T361" s="65"/>
      <c r="U361" s="65"/>
      <c r="AH361" s="65"/>
      <c r="AI361" s="85"/>
    </row>
    <row r="362" spans="20:35" s="46" customFormat="1" x14ac:dyDescent="0.25">
      <c r="T362" s="65"/>
      <c r="U362" s="65"/>
      <c r="AH362" s="65"/>
      <c r="AI362" s="85"/>
    </row>
    <row r="363" spans="20:35" s="46" customFormat="1" x14ac:dyDescent="0.25">
      <c r="T363" s="65"/>
      <c r="U363" s="65"/>
      <c r="AH363" s="65"/>
      <c r="AI363" s="85"/>
    </row>
    <row r="364" spans="20:35" s="46" customFormat="1" x14ac:dyDescent="0.25">
      <c r="T364" s="65"/>
      <c r="U364" s="65"/>
      <c r="AH364" s="65"/>
      <c r="AI364" s="85"/>
    </row>
    <row r="365" spans="20:35" s="46" customFormat="1" x14ac:dyDescent="0.25">
      <c r="T365" s="65"/>
      <c r="U365" s="65"/>
      <c r="AH365" s="65"/>
      <c r="AI365" s="85"/>
    </row>
    <row r="366" spans="20:35" s="46" customFormat="1" x14ac:dyDescent="0.25">
      <c r="T366" s="65"/>
      <c r="U366" s="65"/>
      <c r="AH366" s="65"/>
      <c r="AI366" s="85"/>
    </row>
    <row r="367" spans="20:35" s="46" customFormat="1" x14ac:dyDescent="0.25">
      <c r="T367" s="65"/>
      <c r="U367" s="65"/>
      <c r="AH367" s="65"/>
      <c r="AI367" s="85"/>
    </row>
    <row r="368" spans="20:35" s="46" customFormat="1" x14ac:dyDescent="0.25">
      <c r="T368" s="65"/>
      <c r="U368" s="65"/>
      <c r="AH368" s="65"/>
      <c r="AI368" s="85"/>
    </row>
    <row r="369" spans="20:35" s="46" customFormat="1" x14ac:dyDescent="0.25">
      <c r="T369" s="65"/>
      <c r="U369" s="65"/>
      <c r="AH369" s="65"/>
      <c r="AI369" s="85"/>
    </row>
    <row r="370" spans="20:35" s="46" customFormat="1" x14ac:dyDescent="0.25">
      <c r="T370" s="65"/>
      <c r="U370" s="65"/>
      <c r="AH370" s="65"/>
      <c r="AI370" s="85"/>
    </row>
    <row r="371" spans="20:35" s="46" customFormat="1" x14ac:dyDescent="0.25">
      <c r="T371" s="65"/>
      <c r="U371" s="65"/>
      <c r="AH371" s="65"/>
      <c r="AI371" s="85"/>
    </row>
    <row r="372" spans="20:35" s="46" customFormat="1" x14ac:dyDescent="0.25">
      <c r="T372" s="65"/>
      <c r="U372" s="65"/>
      <c r="AH372" s="65"/>
      <c r="AI372" s="85"/>
    </row>
    <row r="373" spans="20:35" s="46" customFormat="1" x14ac:dyDescent="0.25">
      <c r="T373" s="65"/>
      <c r="U373" s="65"/>
      <c r="AH373" s="65"/>
      <c r="AI373" s="85"/>
    </row>
    <row r="374" spans="20:35" s="46" customFormat="1" x14ac:dyDescent="0.25">
      <c r="T374" s="65"/>
      <c r="U374" s="65"/>
      <c r="AH374" s="65"/>
      <c r="AI374" s="85"/>
    </row>
    <row r="375" spans="20:35" s="46" customFormat="1" x14ac:dyDescent="0.25">
      <c r="T375" s="65"/>
      <c r="U375" s="65"/>
      <c r="AH375" s="65"/>
      <c r="AI375" s="85"/>
    </row>
    <row r="376" spans="20:35" s="46" customFormat="1" x14ac:dyDescent="0.25">
      <c r="T376" s="65"/>
      <c r="U376" s="65"/>
      <c r="AH376" s="65"/>
      <c r="AI376" s="85"/>
    </row>
    <row r="377" spans="20:35" s="46" customFormat="1" x14ac:dyDescent="0.25">
      <c r="T377" s="65"/>
      <c r="U377" s="65"/>
      <c r="AH377" s="65"/>
      <c r="AI377" s="85"/>
    </row>
    <row r="378" spans="20:35" s="46" customFormat="1" x14ac:dyDescent="0.25">
      <c r="T378" s="65"/>
      <c r="U378" s="65"/>
      <c r="AH378" s="65"/>
      <c r="AI378" s="85"/>
    </row>
    <row r="379" spans="20:35" s="46" customFormat="1" x14ac:dyDescent="0.25">
      <c r="T379" s="65"/>
      <c r="U379" s="65"/>
      <c r="AH379" s="65"/>
      <c r="AI379" s="85"/>
    </row>
    <row r="380" spans="20:35" s="46" customFormat="1" x14ac:dyDescent="0.25">
      <c r="T380" s="65"/>
      <c r="U380" s="65"/>
      <c r="AH380" s="65"/>
      <c r="AI380" s="85"/>
    </row>
    <row r="381" spans="20:35" s="46" customFormat="1" x14ac:dyDescent="0.25">
      <c r="T381" s="65"/>
      <c r="U381" s="65"/>
      <c r="AH381" s="65"/>
      <c r="AI381" s="85"/>
    </row>
    <row r="382" spans="20:35" s="46" customFormat="1" x14ac:dyDescent="0.25">
      <c r="T382" s="65"/>
      <c r="U382" s="65"/>
      <c r="AH382" s="65"/>
      <c r="AI382" s="85"/>
    </row>
    <row r="383" spans="20:35" s="46" customFormat="1" x14ac:dyDescent="0.25">
      <c r="T383" s="65"/>
      <c r="U383" s="65"/>
      <c r="AH383" s="65"/>
      <c r="AI383" s="85"/>
    </row>
    <row r="384" spans="20:35" s="46" customFormat="1" x14ac:dyDescent="0.25">
      <c r="T384" s="65"/>
      <c r="U384" s="65"/>
      <c r="AH384" s="65"/>
      <c r="AI384" s="85"/>
    </row>
    <row r="385" spans="20:35" s="46" customFormat="1" x14ac:dyDescent="0.25">
      <c r="T385" s="65"/>
      <c r="U385" s="65"/>
      <c r="AH385" s="65"/>
      <c r="AI385" s="85"/>
    </row>
    <row r="386" spans="20:35" s="46" customFormat="1" x14ac:dyDescent="0.25">
      <c r="T386" s="65"/>
      <c r="U386" s="65"/>
      <c r="AH386" s="65"/>
      <c r="AI386" s="85"/>
    </row>
    <row r="387" spans="20:35" s="46" customFormat="1" x14ac:dyDescent="0.25">
      <c r="T387" s="65"/>
      <c r="U387" s="65"/>
      <c r="AH387" s="65"/>
      <c r="AI387" s="85"/>
    </row>
    <row r="388" spans="20:35" s="46" customFormat="1" x14ac:dyDescent="0.25">
      <c r="T388" s="65"/>
      <c r="U388" s="65"/>
      <c r="AH388" s="65"/>
      <c r="AI388" s="85"/>
    </row>
    <row r="389" spans="20:35" s="46" customFormat="1" x14ac:dyDescent="0.25">
      <c r="T389" s="65"/>
      <c r="U389" s="65"/>
      <c r="AH389" s="65"/>
      <c r="AI389" s="85"/>
    </row>
    <row r="390" spans="20:35" s="46" customFormat="1" x14ac:dyDescent="0.25">
      <c r="T390" s="65"/>
      <c r="U390" s="65"/>
      <c r="AH390" s="65"/>
      <c r="AI390" s="85"/>
    </row>
    <row r="391" spans="20:35" s="46" customFormat="1" x14ac:dyDescent="0.25">
      <c r="T391" s="65"/>
      <c r="U391" s="65"/>
      <c r="AH391" s="65"/>
      <c r="AI391" s="85"/>
    </row>
    <row r="392" spans="20:35" s="46" customFormat="1" x14ac:dyDescent="0.25">
      <c r="T392" s="65"/>
      <c r="U392" s="65"/>
      <c r="AH392" s="65"/>
      <c r="AI392" s="85"/>
    </row>
    <row r="393" spans="20:35" s="46" customFormat="1" x14ac:dyDescent="0.25">
      <c r="T393" s="65"/>
      <c r="U393" s="65"/>
      <c r="AH393" s="65"/>
      <c r="AI393" s="85"/>
    </row>
    <row r="394" spans="20:35" s="46" customFormat="1" x14ac:dyDescent="0.25">
      <c r="T394" s="65"/>
      <c r="U394" s="65"/>
      <c r="AH394" s="65"/>
      <c r="AI394" s="85"/>
    </row>
    <row r="395" spans="20:35" s="46" customFormat="1" x14ac:dyDescent="0.25">
      <c r="T395" s="65"/>
      <c r="U395" s="65"/>
      <c r="AH395" s="65"/>
      <c r="AI395" s="85"/>
    </row>
    <row r="396" spans="20:35" s="46" customFormat="1" x14ac:dyDescent="0.25">
      <c r="T396" s="65"/>
      <c r="U396" s="65"/>
      <c r="AH396" s="65"/>
      <c r="AI396" s="85"/>
    </row>
    <row r="397" spans="20:35" s="46" customFormat="1" x14ac:dyDescent="0.25">
      <c r="T397" s="65"/>
      <c r="U397" s="65"/>
      <c r="AH397" s="65"/>
      <c r="AI397" s="85"/>
    </row>
    <row r="398" spans="20:35" s="46" customFormat="1" x14ac:dyDescent="0.25">
      <c r="T398" s="65"/>
      <c r="U398" s="65"/>
      <c r="AH398" s="65"/>
      <c r="AI398" s="85"/>
    </row>
    <row r="399" spans="20:35" s="46" customFormat="1" x14ac:dyDescent="0.25">
      <c r="T399" s="65"/>
      <c r="U399" s="65"/>
      <c r="AH399" s="65"/>
      <c r="AI399" s="85"/>
    </row>
    <row r="400" spans="20:35" s="46" customFormat="1" x14ac:dyDescent="0.25">
      <c r="T400" s="65"/>
      <c r="U400" s="65"/>
      <c r="AH400" s="65"/>
      <c r="AI400" s="85"/>
    </row>
    <row r="401" spans="20:35" s="46" customFormat="1" x14ac:dyDescent="0.25">
      <c r="T401" s="65"/>
      <c r="U401" s="65"/>
      <c r="AH401" s="65"/>
      <c r="AI401" s="85"/>
    </row>
    <row r="402" spans="20:35" s="46" customFormat="1" x14ac:dyDescent="0.25">
      <c r="T402" s="65"/>
      <c r="U402" s="65"/>
      <c r="AH402" s="65"/>
      <c r="AI402" s="85"/>
    </row>
    <row r="403" spans="20:35" s="46" customFormat="1" x14ac:dyDescent="0.25">
      <c r="T403" s="65"/>
      <c r="U403" s="65"/>
      <c r="AH403" s="65"/>
      <c r="AI403" s="85"/>
    </row>
    <row r="404" spans="20:35" s="46" customFormat="1" x14ac:dyDescent="0.25">
      <c r="T404" s="65"/>
      <c r="U404" s="65"/>
      <c r="AH404" s="65"/>
      <c r="AI404" s="85"/>
    </row>
    <row r="405" spans="20:35" s="46" customFormat="1" x14ac:dyDescent="0.25">
      <c r="T405" s="65"/>
      <c r="U405" s="65"/>
      <c r="AH405" s="65"/>
      <c r="AI405" s="85"/>
    </row>
    <row r="406" spans="20:35" s="46" customFormat="1" x14ac:dyDescent="0.25">
      <c r="T406" s="65"/>
      <c r="U406" s="65"/>
      <c r="AH406" s="65"/>
      <c r="AI406" s="85"/>
    </row>
    <row r="407" spans="20:35" s="46" customFormat="1" x14ac:dyDescent="0.25">
      <c r="T407" s="65"/>
      <c r="U407" s="65"/>
      <c r="AH407" s="65"/>
      <c r="AI407" s="85"/>
    </row>
    <row r="408" spans="20:35" s="46" customFormat="1" x14ac:dyDescent="0.25">
      <c r="T408" s="65"/>
      <c r="U408" s="65"/>
      <c r="AH408" s="65"/>
      <c r="AI408" s="85"/>
    </row>
    <row r="409" spans="20:35" s="46" customFormat="1" x14ac:dyDescent="0.25">
      <c r="T409" s="65"/>
      <c r="U409" s="65"/>
      <c r="AH409" s="65"/>
      <c r="AI409" s="85"/>
    </row>
    <row r="410" spans="20:35" s="46" customFormat="1" x14ac:dyDescent="0.25">
      <c r="T410" s="65"/>
      <c r="U410" s="65"/>
      <c r="AH410" s="65"/>
      <c r="AI410" s="85"/>
    </row>
    <row r="411" spans="20:35" s="46" customFormat="1" x14ac:dyDescent="0.25">
      <c r="T411" s="65"/>
      <c r="U411" s="65"/>
      <c r="AH411" s="65"/>
      <c r="AI411" s="85"/>
    </row>
    <row r="412" spans="20:35" s="46" customFormat="1" x14ac:dyDescent="0.25">
      <c r="T412" s="65"/>
      <c r="U412" s="65"/>
      <c r="AH412" s="65"/>
      <c r="AI412" s="85"/>
    </row>
    <row r="413" spans="20:35" s="46" customFormat="1" x14ac:dyDescent="0.25">
      <c r="T413" s="65"/>
      <c r="U413" s="65"/>
      <c r="AH413" s="65"/>
      <c r="AI413" s="85"/>
    </row>
    <row r="414" spans="20:35" s="46" customFormat="1" x14ac:dyDescent="0.25">
      <c r="T414" s="65"/>
      <c r="U414" s="65"/>
      <c r="AH414" s="65"/>
      <c r="AI414" s="85"/>
    </row>
    <row r="415" spans="20:35" s="46" customFormat="1" x14ac:dyDescent="0.25">
      <c r="T415" s="65"/>
      <c r="U415" s="65"/>
      <c r="AH415" s="65"/>
      <c r="AI415" s="85"/>
    </row>
    <row r="416" spans="20:35" s="46" customFormat="1" x14ac:dyDescent="0.25">
      <c r="T416" s="65"/>
      <c r="U416" s="65"/>
      <c r="AH416" s="65"/>
      <c r="AI416" s="85"/>
    </row>
    <row r="417" spans="20:35" s="46" customFormat="1" x14ac:dyDescent="0.25">
      <c r="T417" s="65"/>
      <c r="U417" s="65"/>
      <c r="AH417" s="65"/>
      <c r="AI417" s="85"/>
    </row>
    <row r="418" spans="20:35" s="46" customFormat="1" x14ac:dyDescent="0.25">
      <c r="T418" s="65"/>
      <c r="U418" s="65"/>
      <c r="AH418" s="65"/>
      <c r="AI418" s="85"/>
    </row>
    <row r="419" spans="20:35" s="46" customFormat="1" x14ac:dyDescent="0.25">
      <c r="T419" s="65"/>
      <c r="U419" s="65"/>
      <c r="AH419" s="65"/>
      <c r="AI419" s="85"/>
    </row>
    <row r="420" spans="20:35" s="46" customFormat="1" x14ac:dyDescent="0.25">
      <c r="T420" s="65"/>
      <c r="U420" s="65"/>
      <c r="AH420" s="65"/>
      <c r="AI420" s="85"/>
    </row>
    <row r="421" spans="20:35" s="46" customFormat="1" x14ac:dyDescent="0.25">
      <c r="T421" s="65"/>
      <c r="U421" s="65"/>
      <c r="AH421" s="65"/>
      <c r="AI421" s="85"/>
    </row>
    <row r="422" spans="20:35" s="46" customFormat="1" x14ac:dyDescent="0.25">
      <c r="T422" s="65"/>
      <c r="U422" s="65"/>
      <c r="AH422" s="65"/>
      <c r="AI422" s="85"/>
    </row>
    <row r="423" spans="20:35" s="46" customFormat="1" x14ac:dyDescent="0.25">
      <c r="T423" s="65"/>
      <c r="U423" s="65"/>
      <c r="AH423" s="65"/>
      <c r="AI423" s="85"/>
    </row>
    <row r="424" spans="20:35" s="46" customFormat="1" x14ac:dyDescent="0.25">
      <c r="T424" s="65"/>
      <c r="U424" s="65"/>
      <c r="AH424" s="65"/>
      <c r="AI424" s="85"/>
    </row>
    <row r="425" spans="20:35" s="46" customFormat="1" x14ac:dyDescent="0.25">
      <c r="T425" s="65"/>
      <c r="U425" s="65"/>
      <c r="AH425" s="65"/>
      <c r="AI425" s="85"/>
    </row>
    <row r="426" spans="20:35" s="46" customFormat="1" x14ac:dyDescent="0.25">
      <c r="T426" s="65"/>
      <c r="U426" s="65"/>
      <c r="AH426" s="65"/>
      <c r="AI426" s="85"/>
    </row>
    <row r="427" spans="20:35" s="46" customFormat="1" x14ac:dyDescent="0.25">
      <c r="T427" s="65"/>
      <c r="U427" s="65"/>
      <c r="AH427" s="65"/>
      <c r="AI427" s="85"/>
    </row>
    <row r="428" spans="20:35" s="46" customFormat="1" x14ac:dyDescent="0.25">
      <c r="T428" s="65"/>
      <c r="U428" s="65"/>
      <c r="AH428" s="65"/>
      <c r="AI428" s="85"/>
    </row>
    <row r="429" spans="20:35" s="46" customFormat="1" x14ac:dyDescent="0.25">
      <c r="T429" s="65"/>
      <c r="U429" s="65"/>
      <c r="AH429" s="65"/>
      <c r="AI429" s="85"/>
    </row>
    <row r="430" spans="20:35" s="46" customFormat="1" x14ac:dyDescent="0.25">
      <c r="T430" s="65"/>
      <c r="U430" s="65"/>
      <c r="AH430" s="65"/>
      <c r="AI430" s="85"/>
    </row>
    <row r="431" spans="20:35" s="46" customFormat="1" x14ac:dyDescent="0.25">
      <c r="T431" s="65"/>
      <c r="U431" s="65"/>
      <c r="AH431" s="65"/>
      <c r="AI431" s="85"/>
    </row>
    <row r="432" spans="20:35" s="46" customFormat="1" x14ac:dyDescent="0.25">
      <c r="T432" s="65"/>
      <c r="U432" s="65"/>
      <c r="AH432" s="65"/>
      <c r="AI432" s="85"/>
    </row>
    <row r="433" spans="20:35" s="46" customFormat="1" x14ac:dyDescent="0.25">
      <c r="T433" s="65"/>
      <c r="U433" s="65"/>
      <c r="AH433" s="65"/>
      <c r="AI433" s="85"/>
    </row>
    <row r="434" spans="20:35" s="46" customFormat="1" x14ac:dyDescent="0.25">
      <c r="T434" s="65"/>
      <c r="U434" s="65"/>
      <c r="AH434" s="65"/>
      <c r="AI434" s="85"/>
    </row>
    <row r="435" spans="20:35" s="46" customFormat="1" x14ac:dyDescent="0.25">
      <c r="T435" s="65"/>
      <c r="U435" s="65"/>
      <c r="AH435" s="65"/>
      <c r="AI435" s="85"/>
    </row>
    <row r="436" spans="20:35" s="46" customFormat="1" x14ac:dyDescent="0.25">
      <c r="T436" s="65"/>
      <c r="U436" s="65"/>
      <c r="AH436" s="65"/>
      <c r="AI436" s="85"/>
    </row>
    <row r="437" spans="20:35" s="46" customFormat="1" x14ac:dyDescent="0.25">
      <c r="T437" s="65"/>
      <c r="U437" s="65"/>
      <c r="AH437" s="65"/>
      <c r="AI437" s="85"/>
    </row>
    <row r="438" spans="20:35" s="46" customFormat="1" x14ac:dyDescent="0.25">
      <c r="T438" s="65"/>
      <c r="U438" s="65"/>
      <c r="AH438" s="65"/>
      <c r="AI438" s="85"/>
    </row>
    <row r="439" spans="20:35" s="46" customFormat="1" x14ac:dyDescent="0.25">
      <c r="T439" s="65"/>
      <c r="U439" s="65"/>
      <c r="AH439" s="65"/>
      <c r="AI439" s="85"/>
    </row>
    <row r="440" spans="20:35" s="46" customFormat="1" x14ac:dyDescent="0.25">
      <c r="T440" s="65"/>
      <c r="U440" s="65"/>
      <c r="AH440" s="65"/>
      <c r="AI440" s="85"/>
    </row>
    <row r="441" spans="20:35" s="46" customFormat="1" x14ac:dyDescent="0.25">
      <c r="T441" s="65"/>
      <c r="U441" s="65"/>
      <c r="AH441" s="65"/>
      <c r="AI441" s="85"/>
    </row>
    <row r="442" spans="20:35" s="46" customFormat="1" x14ac:dyDescent="0.25">
      <c r="T442" s="65"/>
      <c r="U442" s="65"/>
      <c r="AH442" s="65"/>
      <c r="AI442" s="85"/>
    </row>
    <row r="443" spans="20:35" s="46" customFormat="1" x14ac:dyDescent="0.25">
      <c r="T443" s="65"/>
      <c r="U443" s="65"/>
      <c r="AH443" s="65"/>
      <c r="AI443" s="85"/>
    </row>
    <row r="444" spans="20:35" s="46" customFormat="1" x14ac:dyDescent="0.25">
      <c r="T444" s="65"/>
      <c r="U444" s="65"/>
      <c r="AH444" s="65"/>
      <c r="AI444" s="85"/>
    </row>
    <row r="445" spans="20:35" s="46" customFormat="1" x14ac:dyDescent="0.25">
      <c r="T445" s="65"/>
      <c r="U445" s="65"/>
      <c r="AH445" s="65"/>
      <c r="AI445" s="85"/>
    </row>
    <row r="446" spans="20:35" s="46" customFormat="1" x14ac:dyDescent="0.25">
      <c r="T446" s="65"/>
      <c r="U446" s="65"/>
      <c r="AH446" s="65"/>
      <c r="AI446" s="85"/>
    </row>
    <row r="447" spans="20:35" s="46" customFormat="1" x14ac:dyDescent="0.25">
      <c r="T447" s="65"/>
      <c r="U447" s="65"/>
      <c r="AH447" s="65"/>
      <c r="AI447" s="85"/>
    </row>
    <row r="448" spans="20:35" s="46" customFormat="1" x14ac:dyDescent="0.25">
      <c r="T448" s="65"/>
      <c r="U448" s="65"/>
      <c r="AH448" s="65"/>
      <c r="AI448" s="85"/>
    </row>
    <row r="449" spans="20:35" s="46" customFormat="1" x14ac:dyDescent="0.25">
      <c r="T449" s="65"/>
      <c r="U449" s="65"/>
      <c r="AH449" s="65"/>
      <c r="AI449" s="85"/>
    </row>
    <row r="450" spans="20:35" s="46" customFormat="1" x14ac:dyDescent="0.25">
      <c r="T450" s="65"/>
      <c r="U450" s="65"/>
      <c r="AH450" s="65"/>
      <c r="AI450" s="85"/>
    </row>
    <row r="451" spans="20:35" s="46" customFormat="1" x14ac:dyDescent="0.25">
      <c r="T451" s="65"/>
      <c r="U451" s="65"/>
      <c r="AH451" s="65"/>
      <c r="AI451" s="85"/>
    </row>
    <row r="452" spans="20:35" s="46" customFormat="1" x14ac:dyDescent="0.25">
      <c r="T452" s="65"/>
      <c r="U452" s="65"/>
      <c r="AH452" s="65"/>
      <c r="AI452" s="85"/>
    </row>
    <row r="453" spans="20:35" s="46" customFormat="1" x14ac:dyDescent="0.25">
      <c r="T453" s="65"/>
      <c r="U453" s="65"/>
      <c r="AH453" s="65"/>
      <c r="AI453" s="85"/>
    </row>
    <row r="454" spans="20:35" s="46" customFormat="1" x14ac:dyDescent="0.25">
      <c r="T454" s="65"/>
      <c r="U454" s="65"/>
      <c r="AH454" s="65"/>
      <c r="AI454" s="85"/>
    </row>
    <row r="455" spans="20:35" s="46" customFormat="1" x14ac:dyDescent="0.25">
      <c r="T455" s="65"/>
      <c r="U455" s="65"/>
      <c r="AH455" s="65"/>
      <c r="AI455" s="85"/>
    </row>
    <row r="456" spans="20:35" s="46" customFormat="1" x14ac:dyDescent="0.25">
      <c r="T456" s="65"/>
      <c r="U456" s="65"/>
      <c r="AH456" s="65"/>
      <c r="AI456" s="85"/>
    </row>
    <row r="457" spans="20:35" s="46" customFormat="1" x14ac:dyDescent="0.25">
      <c r="T457" s="65"/>
      <c r="U457" s="65"/>
      <c r="AH457" s="65"/>
      <c r="AI457" s="85"/>
    </row>
    <row r="458" spans="20:35" s="46" customFormat="1" x14ac:dyDescent="0.25">
      <c r="T458" s="65"/>
      <c r="U458" s="65"/>
      <c r="AH458" s="65"/>
      <c r="AI458" s="85"/>
    </row>
    <row r="459" spans="20:35" s="46" customFormat="1" x14ac:dyDescent="0.25">
      <c r="T459" s="65"/>
      <c r="U459" s="65"/>
      <c r="AH459" s="65"/>
      <c r="AI459" s="85"/>
    </row>
    <row r="460" spans="20:35" s="46" customFormat="1" x14ac:dyDescent="0.25">
      <c r="T460" s="65"/>
      <c r="U460" s="65"/>
      <c r="AH460" s="65"/>
      <c r="AI460" s="85"/>
    </row>
    <row r="461" spans="20:35" s="46" customFormat="1" x14ac:dyDescent="0.25">
      <c r="T461" s="65"/>
      <c r="U461" s="65"/>
      <c r="AH461" s="65"/>
      <c r="AI461" s="85"/>
    </row>
    <row r="462" spans="20:35" s="46" customFormat="1" x14ac:dyDescent="0.25">
      <c r="T462" s="65"/>
      <c r="U462" s="65"/>
      <c r="AH462" s="65"/>
      <c r="AI462" s="85"/>
    </row>
    <row r="463" spans="20:35" s="46" customFormat="1" x14ac:dyDescent="0.25">
      <c r="T463" s="65"/>
      <c r="U463" s="65"/>
      <c r="AH463" s="65"/>
      <c r="AI463" s="85"/>
    </row>
    <row r="464" spans="20:35" s="46" customFormat="1" x14ac:dyDescent="0.25">
      <c r="T464" s="65"/>
      <c r="U464" s="65"/>
      <c r="AH464" s="65"/>
      <c r="AI464" s="85"/>
    </row>
    <row r="465" spans="20:35" s="46" customFormat="1" x14ac:dyDescent="0.25">
      <c r="T465" s="65"/>
      <c r="U465" s="65"/>
      <c r="AH465" s="65"/>
      <c r="AI465" s="85"/>
    </row>
    <row r="466" spans="20:35" s="46" customFormat="1" x14ac:dyDescent="0.25">
      <c r="T466" s="65"/>
      <c r="U466" s="65"/>
      <c r="AH466" s="65"/>
      <c r="AI466" s="85"/>
    </row>
    <row r="467" spans="20:35" s="46" customFormat="1" x14ac:dyDescent="0.25">
      <c r="T467" s="65"/>
      <c r="U467" s="65"/>
      <c r="AH467" s="65"/>
      <c r="AI467" s="85"/>
    </row>
    <row r="468" spans="20:35" s="46" customFormat="1" x14ac:dyDescent="0.25">
      <c r="T468" s="65"/>
      <c r="U468" s="65"/>
      <c r="AH468" s="65"/>
      <c r="AI468" s="85"/>
    </row>
    <row r="469" spans="20:35" s="46" customFormat="1" x14ac:dyDescent="0.25">
      <c r="T469" s="65"/>
      <c r="U469" s="65"/>
      <c r="AH469" s="65"/>
      <c r="AI469" s="85"/>
    </row>
    <row r="470" spans="20:35" s="46" customFormat="1" x14ac:dyDescent="0.25">
      <c r="T470" s="65"/>
      <c r="U470" s="65"/>
      <c r="AH470" s="65"/>
      <c r="AI470" s="85"/>
    </row>
    <row r="471" spans="20:35" s="46" customFormat="1" x14ac:dyDescent="0.25">
      <c r="T471" s="65"/>
      <c r="U471" s="65"/>
      <c r="AH471" s="65"/>
      <c r="AI471" s="85"/>
    </row>
    <row r="472" spans="20:35" s="46" customFormat="1" x14ac:dyDescent="0.25">
      <c r="T472" s="65"/>
      <c r="U472" s="65"/>
      <c r="AH472" s="65"/>
      <c r="AI472" s="85"/>
    </row>
    <row r="473" spans="20:35" s="46" customFormat="1" x14ac:dyDescent="0.25">
      <c r="T473" s="65"/>
      <c r="U473" s="65"/>
      <c r="AH473" s="65"/>
      <c r="AI473" s="85"/>
    </row>
    <row r="474" spans="20:35" s="46" customFormat="1" x14ac:dyDescent="0.25">
      <c r="T474" s="65"/>
      <c r="U474" s="65"/>
      <c r="AH474" s="65"/>
      <c r="AI474" s="85"/>
    </row>
    <row r="475" spans="20:35" s="46" customFormat="1" x14ac:dyDescent="0.25">
      <c r="T475" s="65"/>
      <c r="U475" s="65"/>
      <c r="AH475" s="65"/>
      <c r="AI475" s="85"/>
    </row>
    <row r="476" spans="20:35" s="46" customFormat="1" x14ac:dyDescent="0.25">
      <c r="T476" s="65"/>
      <c r="U476" s="65"/>
      <c r="AH476" s="65"/>
      <c r="AI476" s="85"/>
    </row>
    <row r="477" spans="20:35" s="46" customFormat="1" x14ac:dyDescent="0.25">
      <c r="T477" s="65"/>
      <c r="U477" s="65"/>
      <c r="AH477" s="65"/>
      <c r="AI477" s="85"/>
    </row>
    <row r="478" spans="20:35" s="46" customFormat="1" x14ac:dyDescent="0.25">
      <c r="T478" s="65"/>
      <c r="U478" s="65"/>
      <c r="AH478" s="65"/>
      <c r="AI478" s="85"/>
    </row>
    <row r="479" spans="20:35" s="46" customFormat="1" x14ac:dyDescent="0.25">
      <c r="T479" s="65"/>
      <c r="U479" s="65"/>
      <c r="AH479" s="65"/>
      <c r="AI479" s="85"/>
    </row>
    <row r="480" spans="20:35" s="46" customFormat="1" x14ac:dyDescent="0.25">
      <c r="T480" s="65"/>
      <c r="U480" s="65"/>
      <c r="AH480" s="65"/>
      <c r="AI480" s="85"/>
    </row>
    <row r="481" spans="20:35" s="46" customFormat="1" x14ac:dyDescent="0.25">
      <c r="T481" s="65"/>
      <c r="U481" s="65"/>
      <c r="AH481" s="65"/>
      <c r="AI481" s="85"/>
    </row>
    <row r="482" spans="20:35" s="46" customFormat="1" x14ac:dyDescent="0.25">
      <c r="T482" s="65"/>
      <c r="U482" s="65"/>
      <c r="AH482" s="65"/>
      <c r="AI482" s="85"/>
    </row>
    <row r="483" spans="20:35" s="46" customFormat="1" x14ac:dyDescent="0.25">
      <c r="T483" s="65"/>
      <c r="U483" s="65"/>
      <c r="AH483" s="65"/>
      <c r="AI483" s="85"/>
    </row>
    <row r="484" spans="20:35" s="46" customFormat="1" x14ac:dyDescent="0.25">
      <c r="T484" s="65"/>
      <c r="U484" s="65"/>
      <c r="AH484" s="65"/>
      <c r="AI484" s="85"/>
    </row>
    <row r="485" spans="20:35" s="46" customFormat="1" x14ac:dyDescent="0.25">
      <c r="T485" s="65"/>
      <c r="U485" s="65"/>
      <c r="AH485" s="65"/>
      <c r="AI485" s="85"/>
    </row>
    <row r="486" spans="20:35" s="46" customFormat="1" x14ac:dyDescent="0.25">
      <c r="T486" s="65"/>
      <c r="U486" s="65"/>
      <c r="AH486" s="65"/>
      <c r="AI486" s="85"/>
    </row>
    <row r="487" spans="20:35" s="46" customFormat="1" x14ac:dyDescent="0.25">
      <c r="T487" s="65"/>
      <c r="U487" s="65"/>
      <c r="AH487" s="65"/>
      <c r="AI487" s="85"/>
    </row>
    <row r="488" spans="20:35" s="46" customFormat="1" x14ac:dyDescent="0.25">
      <c r="T488" s="65"/>
      <c r="U488" s="65"/>
      <c r="AH488" s="65"/>
      <c r="AI488" s="85"/>
    </row>
    <row r="489" spans="20:35" s="46" customFormat="1" x14ac:dyDescent="0.25">
      <c r="T489" s="65"/>
      <c r="U489" s="65"/>
      <c r="AH489" s="65"/>
      <c r="AI489" s="85"/>
    </row>
    <row r="490" spans="20:35" s="46" customFormat="1" x14ac:dyDescent="0.25">
      <c r="T490" s="65"/>
      <c r="U490" s="65"/>
      <c r="AH490" s="65"/>
      <c r="AI490" s="85"/>
    </row>
    <row r="491" spans="20:35" s="46" customFormat="1" x14ac:dyDescent="0.25">
      <c r="T491" s="65"/>
      <c r="U491" s="65"/>
      <c r="AH491" s="65"/>
      <c r="AI491" s="85"/>
    </row>
    <row r="492" spans="20:35" s="46" customFormat="1" x14ac:dyDescent="0.25">
      <c r="T492" s="65"/>
      <c r="U492" s="65"/>
      <c r="AH492" s="65"/>
      <c r="AI492" s="85"/>
    </row>
    <row r="493" spans="20:35" s="46" customFormat="1" x14ac:dyDescent="0.25">
      <c r="T493" s="65"/>
      <c r="U493" s="65"/>
      <c r="AH493" s="65"/>
      <c r="AI493" s="85"/>
    </row>
    <row r="494" spans="20:35" s="46" customFormat="1" x14ac:dyDescent="0.25">
      <c r="T494" s="65"/>
      <c r="U494" s="65"/>
      <c r="AH494" s="65"/>
      <c r="AI494" s="85"/>
    </row>
    <row r="495" spans="20:35" s="46" customFormat="1" x14ac:dyDescent="0.25">
      <c r="T495" s="65"/>
      <c r="U495" s="65"/>
      <c r="AH495" s="65"/>
      <c r="AI495" s="85"/>
    </row>
    <row r="496" spans="20:35" s="46" customFormat="1" x14ac:dyDescent="0.25">
      <c r="T496" s="65"/>
      <c r="U496" s="65"/>
      <c r="AH496" s="65"/>
      <c r="AI496" s="85"/>
    </row>
    <row r="497" spans="20:35" s="46" customFormat="1" x14ac:dyDescent="0.25">
      <c r="T497" s="65"/>
      <c r="U497" s="65"/>
      <c r="AH497" s="65"/>
      <c r="AI497" s="85"/>
    </row>
    <row r="498" spans="20:35" s="46" customFormat="1" x14ac:dyDescent="0.25">
      <c r="T498" s="65"/>
      <c r="U498" s="65"/>
      <c r="AH498" s="65"/>
      <c r="AI498" s="85"/>
    </row>
    <row r="499" spans="20:35" s="46" customFormat="1" x14ac:dyDescent="0.25">
      <c r="T499" s="65"/>
      <c r="U499" s="65"/>
      <c r="AH499" s="65"/>
      <c r="AI499" s="85"/>
    </row>
    <row r="500" spans="20:35" s="46" customFormat="1" x14ac:dyDescent="0.25">
      <c r="T500" s="65"/>
      <c r="U500" s="65"/>
      <c r="AH500" s="65"/>
      <c r="AI500" s="85"/>
    </row>
    <row r="501" spans="20:35" s="46" customFormat="1" x14ac:dyDescent="0.25">
      <c r="T501" s="65"/>
      <c r="U501" s="65"/>
      <c r="AH501" s="65"/>
      <c r="AI501" s="85"/>
    </row>
    <row r="502" spans="20:35" s="46" customFormat="1" x14ac:dyDescent="0.25">
      <c r="T502" s="65"/>
      <c r="U502" s="65"/>
      <c r="AH502" s="65"/>
      <c r="AI502" s="85"/>
    </row>
    <row r="503" spans="20:35" s="46" customFormat="1" x14ac:dyDescent="0.25">
      <c r="T503" s="65"/>
      <c r="U503" s="65"/>
      <c r="AH503" s="65"/>
      <c r="AI503" s="85"/>
    </row>
    <row r="504" spans="20:35" s="46" customFormat="1" x14ac:dyDescent="0.25">
      <c r="T504" s="65"/>
      <c r="U504" s="65"/>
      <c r="AH504" s="65"/>
      <c r="AI504" s="85"/>
    </row>
    <row r="505" spans="20:35" s="46" customFormat="1" x14ac:dyDescent="0.25">
      <c r="T505" s="65"/>
      <c r="U505" s="65"/>
      <c r="AH505" s="65"/>
      <c r="AI505" s="85"/>
    </row>
    <row r="506" spans="20:35" s="46" customFormat="1" x14ac:dyDescent="0.25">
      <c r="T506" s="65"/>
      <c r="U506" s="65"/>
      <c r="AH506" s="65"/>
      <c r="AI506" s="85"/>
    </row>
    <row r="507" spans="20:35" s="46" customFormat="1" x14ac:dyDescent="0.25">
      <c r="T507" s="65"/>
      <c r="U507" s="65"/>
      <c r="AH507" s="65"/>
      <c r="AI507" s="85"/>
    </row>
    <row r="508" spans="20:35" s="46" customFormat="1" x14ac:dyDescent="0.25">
      <c r="T508" s="65"/>
      <c r="U508" s="65"/>
      <c r="AH508" s="65"/>
      <c r="AI508" s="85"/>
    </row>
    <row r="509" spans="20:35" s="46" customFormat="1" x14ac:dyDescent="0.25">
      <c r="T509" s="65"/>
      <c r="U509" s="65"/>
      <c r="AH509" s="65"/>
      <c r="AI509" s="85"/>
    </row>
    <row r="510" spans="20:35" s="46" customFormat="1" x14ac:dyDescent="0.25">
      <c r="T510" s="65"/>
      <c r="U510" s="65"/>
      <c r="AH510" s="65"/>
      <c r="AI510" s="85"/>
    </row>
    <row r="511" spans="20:35" s="46" customFormat="1" x14ac:dyDescent="0.25">
      <c r="T511" s="65"/>
      <c r="U511" s="65"/>
      <c r="AH511" s="65"/>
      <c r="AI511" s="85"/>
    </row>
    <row r="512" spans="20:35" s="46" customFormat="1" x14ac:dyDescent="0.25">
      <c r="T512" s="65"/>
      <c r="U512" s="65"/>
      <c r="AH512" s="65"/>
      <c r="AI512" s="85"/>
    </row>
    <row r="513" spans="20:35" s="46" customFormat="1" x14ac:dyDescent="0.25">
      <c r="T513" s="65"/>
      <c r="U513" s="65"/>
      <c r="AH513" s="65"/>
      <c r="AI513" s="85"/>
    </row>
    <row r="514" spans="20:35" s="46" customFormat="1" x14ac:dyDescent="0.25">
      <c r="T514" s="65"/>
      <c r="U514" s="65"/>
      <c r="AH514" s="65"/>
      <c r="AI514" s="85"/>
    </row>
    <row r="515" spans="20:35" s="46" customFormat="1" x14ac:dyDescent="0.25">
      <c r="T515" s="65"/>
      <c r="U515" s="65"/>
      <c r="AH515" s="65"/>
      <c r="AI515" s="85"/>
    </row>
    <row r="516" spans="20:35" s="46" customFormat="1" x14ac:dyDescent="0.25">
      <c r="T516" s="65"/>
      <c r="U516" s="65"/>
      <c r="AH516" s="65"/>
      <c r="AI516" s="85"/>
    </row>
    <row r="517" spans="20:35" s="46" customFormat="1" x14ac:dyDescent="0.25">
      <c r="T517" s="65"/>
      <c r="U517" s="65"/>
      <c r="AH517" s="65"/>
      <c r="AI517" s="85"/>
    </row>
    <row r="518" spans="20:35" s="46" customFormat="1" x14ac:dyDescent="0.25">
      <c r="T518" s="65"/>
      <c r="U518" s="65"/>
      <c r="AH518" s="65"/>
      <c r="AI518" s="85"/>
    </row>
    <row r="519" spans="20:35" s="46" customFormat="1" x14ac:dyDescent="0.25">
      <c r="T519" s="65"/>
      <c r="U519" s="65"/>
      <c r="AH519" s="65"/>
      <c r="AI519" s="85"/>
    </row>
    <row r="520" spans="20:35" s="46" customFormat="1" x14ac:dyDescent="0.25">
      <c r="T520" s="65"/>
      <c r="U520" s="65"/>
      <c r="AH520" s="65"/>
      <c r="AI520" s="85"/>
    </row>
    <row r="521" spans="20:35" s="46" customFormat="1" x14ac:dyDescent="0.25">
      <c r="T521" s="65"/>
      <c r="U521" s="65"/>
      <c r="AH521" s="65"/>
      <c r="AI521" s="85"/>
    </row>
    <row r="522" spans="20:35" s="46" customFormat="1" x14ac:dyDescent="0.25">
      <c r="T522" s="65"/>
      <c r="U522" s="65"/>
      <c r="AH522" s="65"/>
      <c r="AI522" s="85"/>
    </row>
    <row r="523" spans="20:35" s="46" customFormat="1" x14ac:dyDescent="0.25">
      <c r="T523" s="65"/>
      <c r="U523" s="65"/>
      <c r="AH523" s="65"/>
      <c r="AI523" s="85"/>
    </row>
    <row r="524" spans="20:35" s="46" customFormat="1" x14ac:dyDescent="0.25">
      <c r="T524" s="65"/>
      <c r="U524" s="65"/>
      <c r="AH524" s="65"/>
      <c r="AI524" s="85"/>
    </row>
    <row r="525" spans="20:35" s="46" customFormat="1" x14ac:dyDescent="0.25">
      <c r="T525" s="65"/>
      <c r="U525" s="65"/>
      <c r="AH525" s="65"/>
      <c r="AI525" s="85"/>
    </row>
    <row r="526" spans="20:35" s="46" customFormat="1" x14ac:dyDescent="0.25">
      <c r="T526" s="65"/>
      <c r="U526" s="65"/>
      <c r="AH526" s="65"/>
      <c r="AI526" s="85"/>
    </row>
    <row r="527" spans="20:35" s="46" customFormat="1" x14ac:dyDescent="0.25">
      <c r="T527" s="65"/>
      <c r="U527" s="65"/>
      <c r="AH527" s="65"/>
      <c r="AI527" s="85"/>
    </row>
    <row r="528" spans="20:35" s="46" customFormat="1" x14ac:dyDescent="0.25">
      <c r="T528" s="65"/>
      <c r="U528" s="65"/>
      <c r="AH528" s="65"/>
      <c r="AI528" s="85"/>
    </row>
    <row r="529" spans="20:35" s="46" customFormat="1" x14ac:dyDescent="0.25">
      <c r="T529" s="65"/>
      <c r="U529" s="65"/>
      <c r="AH529" s="65"/>
      <c r="AI529" s="85"/>
    </row>
    <row r="530" spans="20:35" s="46" customFormat="1" x14ac:dyDescent="0.25">
      <c r="T530" s="65"/>
      <c r="U530" s="65"/>
      <c r="AH530" s="65"/>
      <c r="AI530" s="85"/>
    </row>
    <row r="531" spans="20:35" s="46" customFormat="1" x14ac:dyDescent="0.25">
      <c r="T531" s="65"/>
      <c r="U531" s="65"/>
      <c r="AH531" s="65"/>
      <c r="AI531" s="85"/>
    </row>
    <row r="532" spans="20:35" s="46" customFormat="1" x14ac:dyDescent="0.25">
      <c r="T532" s="65"/>
      <c r="U532" s="65"/>
      <c r="AH532" s="65"/>
      <c r="AI532" s="85"/>
    </row>
    <row r="533" spans="20:35" s="46" customFormat="1" x14ac:dyDescent="0.25">
      <c r="T533" s="65"/>
      <c r="U533" s="65"/>
      <c r="AH533" s="65"/>
      <c r="AI533" s="85"/>
    </row>
    <row r="534" spans="20:35" s="46" customFormat="1" x14ac:dyDescent="0.25">
      <c r="T534" s="65"/>
      <c r="U534" s="65"/>
      <c r="AH534" s="65"/>
      <c r="AI534" s="85"/>
    </row>
    <row r="535" spans="20:35" s="46" customFormat="1" x14ac:dyDescent="0.25">
      <c r="T535" s="65"/>
      <c r="U535" s="65"/>
      <c r="AH535" s="65"/>
      <c r="AI535" s="85"/>
    </row>
    <row r="536" spans="20:35" s="46" customFormat="1" x14ac:dyDescent="0.25">
      <c r="T536" s="65"/>
      <c r="U536" s="65"/>
      <c r="AH536" s="65"/>
      <c r="AI536" s="85"/>
    </row>
    <row r="537" spans="20:35" s="46" customFormat="1" x14ac:dyDescent="0.25">
      <c r="T537" s="65"/>
      <c r="U537" s="65"/>
      <c r="AH537" s="65"/>
      <c r="AI537" s="85"/>
    </row>
    <row r="538" spans="20:35" s="46" customFormat="1" x14ac:dyDescent="0.25">
      <c r="T538" s="65"/>
      <c r="U538" s="65"/>
      <c r="AH538" s="65"/>
      <c r="AI538" s="85"/>
    </row>
    <row r="539" spans="20:35" s="46" customFormat="1" x14ac:dyDescent="0.25">
      <c r="T539" s="65"/>
      <c r="U539" s="65"/>
      <c r="AH539" s="65"/>
      <c r="AI539" s="85"/>
    </row>
    <row r="540" spans="20:35" s="46" customFormat="1" x14ac:dyDescent="0.25">
      <c r="T540" s="65"/>
      <c r="U540" s="65"/>
      <c r="AH540" s="65"/>
      <c r="AI540" s="85"/>
    </row>
    <row r="541" spans="20:35" s="46" customFormat="1" x14ac:dyDescent="0.25">
      <c r="T541" s="65"/>
      <c r="U541" s="65"/>
      <c r="AH541" s="65"/>
      <c r="AI541" s="85"/>
    </row>
    <row r="542" spans="20:35" s="46" customFormat="1" x14ac:dyDescent="0.25">
      <c r="T542" s="65"/>
      <c r="U542" s="65"/>
      <c r="AH542" s="65"/>
      <c r="AI542" s="85"/>
    </row>
    <row r="543" spans="20:35" s="46" customFormat="1" x14ac:dyDescent="0.25">
      <c r="T543" s="65"/>
      <c r="U543" s="65"/>
      <c r="AH543" s="65"/>
      <c r="AI543" s="85"/>
    </row>
    <row r="544" spans="20:35" s="46" customFormat="1" x14ac:dyDescent="0.25">
      <c r="T544" s="65"/>
      <c r="U544" s="65"/>
      <c r="AH544" s="65"/>
      <c r="AI544" s="85"/>
    </row>
    <row r="545" spans="20:35" s="46" customFormat="1" x14ac:dyDescent="0.25">
      <c r="T545" s="65"/>
      <c r="U545" s="65"/>
      <c r="AH545" s="65"/>
      <c r="AI545" s="85"/>
    </row>
    <row r="546" spans="20:35" s="46" customFormat="1" x14ac:dyDescent="0.25">
      <c r="T546" s="65"/>
      <c r="U546" s="65"/>
      <c r="AH546" s="65"/>
      <c r="AI546" s="85"/>
    </row>
    <row r="547" spans="20:35" s="46" customFormat="1" x14ac:dyDescent="0.25">
      <c r="T547" s="65"/>
      <c r="U547" s="65"/>
      <c r="AH547" s="65"/>
      <c r="AI547" s="85"/>
    </row>
    <row r="548" spans="20:35" s="46" customFormat="1" x14ac:dyDescent="0.25">
      <c r="T548" s="65"/>
      <c r="U548" s="65"/>
      <c r="AH548" s="65"/>
      <c r="AI548" s="85"/>
    </row>
    <row r="549" spans="20:35" s="46" customFormat="1" x14ac:dyDescent="0.25">
      <c r="T549" s="65"/>
      <c r="U549" s="65"/>
      <c r="AH549" s="65"/>
      <c r="AI549" s="85"/>
    </row>
    <row r="550" spans="20:35" s="46" customFormat="1" x14ac:dyDescent="0.25">
      <c r="T550" s="65"/>
      <c r="U550" s="65"/>
      <c r="AH550" s="65"/>
      <c r="AI550" s="85"/>
    </row>
    <row r="551" spans="20:35" s="46" customFormat="1" x14ac:dyDescent="0.25">
      <c r="T551" s="65"/>
      <c r="U551" s="65"/>
      <c r="AH551" s="65"/>
      <c r="AI551" s="85"/>
    </row>
    <row r="552" spans="20:35" s="46" customFormat="1" x14ac:dyDescent="0.25">
      <c r="T552" s="65"/>
      <c r="U552" s="65"/>
      <c r="AH552" s="65"/>
      <c r="AI552" s="85"/>
    </row>
    <row r="553" spans="20:35" s="46" customFormat="1" x14ac:dyDescent="0.25">
      <c r="T553" s="65"/>
      <c r="U553" s="65"/>
      <c r="AH553" s="65"/>
      <c r="AI553" s="85"/>
    </row>
    <row r="554" spans="20:35" s="46" customFormat="1" x14ac:dyDescent="0.25">
      <c r="T554" s="65"/>
      <c r="U554" s="65"/>
      <c r="AH554" s="65"/>
      <c r="AI554" s="85"/>
    </row>
    <row r="555" spans="20:35" s="46" customFormat="1" x14ac:dyDescent="0.25">
      <c r="T555" s="65"/>
      <c r="U555" s="65"/>
      <c r="AH555" s="65"/>
      <c r="AI555" s="85"/>
    </row>
    <row r="556" spans="20:35" s="46" customFormat="1" x14ac:dyDescent="0.25">
      <c r="T556" s="65"/>
      <c r="U556" s="65"/>
      <c r="AH556" s="65"/>
      <c r="AI556" s="85"/>
    </row>
    <row r="557" spans="20:35" s="46" customFormat="1" x14ac:dyDescent="0.25">
      <c r="T557" s="65"/>
      <c r="U557" s="65"/>
      <c r="AH557" s="65"/>
      <c r="AI557" s="85"/>
    </row>
    <row r="558" spans="20:35" s="46" customFormat="1" x14ac:dyDescent="0.25">
      <c r="T558" s="65"/>
      <c r="U558" s="65"/>
      <c r="AH558" s="65"/>
      <c r="AI558" s="85"/>
    </row>
    <row r="559" spans="20:35" s="46" customFormat="1" x14ac:dyDescent="0.25">
      <c r="T559" s="65"/>
      <c r="U559" s="65"/>
      <c r="AH559" s="65"/>
      <c r="AI559" s="85"/>
    </row>
    <row r="560" spans="20:35" s="46" customFormat="1" x14ac:dyDescent="0.25">
      <c r="T560" s="65"/>
      <c r="U560" s="65"/>
      <c r="AH560" s="65"/>
      <c r="AI560" s="85"/>
    </row>
    <row r="561" spans="20:35" s="46" customFormat="1" x14ac:dyDescent="0.25">
      <c r="T561" s="65"/>
      <c r="U561" s="65"/>
      <c r="AH561" s="65"/>
      <c r="AI561" s="85"/>
    </row>
    <row r="562" spans="20:35" s="46" customFormat="1" x14ac:dyDescent="0.25">
      <c r="T562" s="65"/>
      <c r="U562" s="65"/>
      <c r="AH562" s="65"/>
      <c r="AI562" s="85"/>
    </row>
    <row r="563" spans="20:35" s="46" customFormat="1" x14ac:dyDescent="0.25">
      <c r="T563" s="65"/>
      <c r="U563" s="65"/>
      <c r="AH563" s="65"/>
      <c r="AI563" s="85"/>
    </row>
    <row r="564" spans="20:35" s="46" customFormat="1" x14ac:dyDescent="0.25">
      <c r="T564" s="65"/>
      <c r="U564" s="65"/>
      <c r="AH564" s="65"/>
      <c r="AI564" s="85"/>
    </row>
    <row r="565" spans="20:35" s="46" customFormat="1" x14ac:dyDescent="0.25">
      <c r="T565" s="65"/>
      <c r="U565" s="65"/>
      <c r="AH565" s="65"/>
      <c r="AI565" s="85"/>
    </row>
    <row r="566" spans="20:35" s="46" customFormat="1" x14ac:dyDescent="0.25">
      <c r="T566" s="65"/>
      <c r="U566" s="65"/>
      <c r="AH566" s="65"/>
      <c r="AI566" s="85"/>
    </row>
    <row r="567" spans="20:35" s="46" customFormat="1" x14ac:dyDescent="0.25">
      <c r="T567" s="65"/>
      <c r="U567" s="65"/>
      <c r="AH567" s="65"/>
      <c r="AI567" s="85"/>
    </row>
    <row r="568" spans="20:35" s="46" customFormat="1" x14ac:dyDescent="0.25">
      <c r="T568" s="65"/>
      <c r="U568" s="65"/>
      <c r="AH568" s="65"/>
      <c r="AI568" s="85"/>
    </row>
    <row r="569" spans="20:35" s="46" customFormat="1" x14ac:dyDescent="0.25">
      <c r="T569" s="65"/>
      <c r="U569" s="65"/>
      <c r="AH569" s="65"/>
      <c r="AI569" s="85"/>
    </row>
    <row r="570" spans="20:35" s="46" customFormat="1" x14ac:dyDescent="0.25">
      <c r="T570" s="65"/>
      <c r="U570" s="65"/>
      <c r="AH570" s="65"/>
      <c r="AI570" s="85"/>
    </row>
    <row r="571" spans="20:35" s="46" customFormat="1" x14ac:dyDescent="0.25">
      <c r="T571" s="65"/>
      <c r="U571" s="65"/>
      <c r="AH571" s="65"/>
      <c r="AI571" s="85"/>
    </row>
    <row r="572" spans="20:35" s="46" customFormat="1" x14ac:dyDescent="0.25">
      <c r="T572" s="65"/>
      <c r="U572" s="65"/>
      <c r="AH572" s="65"/>
      <c r="AI572" s="85"/>
    </row>
    <row r="573" spans="20:35" s="46" customFormat="1" x14ac:dyDescent="0.25">
      <c r="T573" s="65"/>
      <c r="U573" s="65"/>
      <c r="AH573" s="65"/>
      <c r="AI573" s="85"/>
    </row>
    <row r="574" spans="20:35" s="46" customFormat="1" x14ac:dyDescent="0.25">
      <c r="T574" s="65"/>
      <c r="U574" s="65"/>
      <c r="AH574" s="65"/>
      <c r="AI574" s="85"/>
    </row>
    <row r="575" spans="20:35" s="46" customFormat="1" x14ac:dyDescent="0.25">
      <c r="T575" s="65"/>
      <c r="U575" s="65"/>
      <c r="AH575" s="65"/>
      <c r="AI575" s="85"/>
    </row>
    <row r="576" spans="20:35" s="46" customFormat="1" x14ac:dyDescent="0.25">
      <c r="T576" s="65"/>
      <c r="U576" s="65"/>
      <c r="AH576" s="65"/>
      <c r="AI576" s="85"/>
    </row>
    <row r="577" spans="20:35" s="46" customFormat="1" x14ac:dyDescent="0.25">
      <c r="T577" s="65"/>
      <c r="U577" s="65"/>
      <c r="AH577" s="65"/>
      <c r="AI577" s="85"/>
    </row>
    <row r="578" spans="20:35" s="46" customFormat="1" x14ac:dyDescent="0.25">
      <c r="T578" s="65"/>
      <c r="U578" s="65"/>
      <c r="AH578" s="65"/>
      <c r="AI578" s="85"/>
    </row>
    <row r="579" spans="20:35" s="46" customFormat="1" x14ac:dyDescent="0.25">
      <c r="T579" s="65"/>
      <c r="U579" s="65"/>
      <c r="AH579" s="65"/>
      <c r="AI579" s="85"/>
    </row>
    <row r="580" spans="20:35" s="46" customFormat="1" x14ac:dyDescent="0.25">
      <c r="T580" s="65"/>
      <c r="U580" s="65"/>
      <c r="AH580" s="65"/>
      <c r="AI580" s="85"/>
    </row>
    <row r="581" spans="20:35" s="46" customFormat="1" x14ac:dyDescent="0.25">
      <c r="T581" s="65"/>
      <c r="U581" s="65"/>
      <c r="AH581" s="65"/>
      <c r="AI581" s="85"/>
    </row>
    <row r="582" spans="20:35" s="46" customFormat="1" x14ac:dyDescent="0.25">
      <c r="T582" s="65"/>
      <c r="U582" s="65"/>
      <c r="AH582" s="65"/>
      <c r="AI582" s="85"/>
    </row>
    <row r="583" spans="20:35" s="46" customFormat="1" x14ac:dyDescent="0.25">
      <c r="T583" s="65"/>
      <c r="U583" s="65"/>
      <c r="AH583" s="65"/>
      <c r="AI583" s="85"/>
    </row>
    <row r="584" spans="20:35" s="46" customFormat="1" x14ac:dyDescent="0.25">
      <c r="T584" s="65"/>
      <c r="U584" s="65"/>
      <c r="AH584" s="65"/>
      <c r="AI584" s="85"/>
    </row>
    <row r="585" spans="20:35" s="46" customFormat="1" x14ac:dyDescent="0.25">
      <c r="T585" s="65"/>
      <c r="U585" s="65"/>
      <c r="AH585" s="65"/>
      <c r="AI585" s="85"/>
    </row>
    <row r="586" spans="20:35" s="46" customFormat="1" x14ac:dyDescent="0.25">
      <c r="T586" s="65"/>
      <c r="U586" s="65"/>
      <c r="AH586" s="65"/>
      <c r="AI586" s="85"/>
    </row>
    <row r="587" spans="20:35" s="46" customFormat="1" x14ac:dyDescent="0.25">
      <c r="T587" s="65"/>
      <c r="U587" s="65"/>
      <c r="AH587" s="65"/>
      <c r="AI587" s="85"/>
    </row>
    <row r="588" spans="20:35" s="46" customFormat="1" x14ac:dyDescent="0.25">
      <c r="T588" s="65"/>
      <c r="U588" s="65"/>
      <c r="AH588" s="65"/>
      <c r="AI588" s="85"/>
    </row>
    <row r="589" spans="20:35" s="46" customFormat="1" x14ac:dyDescent="0.25">
      <c r="T589" s="65"/>
      <c r="U589" s="65"/>
      <c r="AH589" s="65"/>
      <c r="AI589" s="85"/>
    </row>
    <row r="590" spans="20:35" s="46" customFormat="1" x14ac:dyDescent="0.25">
      <c r="T590" s="65"/>
      <c r="U590" s="65"/>
      <c r="AH590" s="65"/>
      <c r="AI590" s="85"/>
    </row>
    <row r="591" spans="20:35" s="46" customFormat="1" x14ac:dyDescent="0.25">
      <c r="T591" s="65"/>
      <c r="U591" s="65"/>
      <c r="AH591" s="65"/>
      <c r="AI591" s="85"/>
    </row>
    <row r="592" spans="20:35" s="46" customFormat="1" x14ac:dyDescent="0.25">
      <c r="T592" s="65"/>
      <c r="U592" s="65"/>
      <c r="AH592" s="65"/>
      <c r="AI592" s="85"/>
    </row>
    <row r="593" spans="20:35" s="46" customFormat="1" x14ac:dyDescent="0.25">
      <c r="T593" s="65"/>
      <c r="U593" s="65"/>
      <c r="AH593" s="65"/>
      <c r="AI593" s="85"/>
    </row>
    <row r="594" spans="20:35" s="46" customFormat="1" x14ac:dyDescent="0.25">
      <c r="T594" s="65"/>
      <c r="U594" s="65"/>
      <c r="AH594" s="65"/>
      <c r="AI594" s="85"/>
    </row>
    <row r="595" spans="20:35" s="46" customFormat="1" x14ac:dyDescent="0.25">
      <c r="T595" s="65"/>
      <c r="U595" s="65"/>
      <c r="AH595" s="65"/>
      <c r="AI595" s="85"/>
    </row>
    <row r="596" spans="20:35" s="46" customFormat="1" x14ac:dyDescent="0.25">
      <c r="T596" s="65"/>
      <c r="U596" s="65"/>
      <c r="AH596" s="65"/>
      <c r="AI596" s="85"/>
    </row>
    <row r="597" spans="20:35" s="46" customFormat="1" x14ac:dyDescent="0.25">
      <c r="T597" s="65"/>
      <c r="U597" s="65"/>
      <c r="AH597" s="65"/>
      <c r="AI597" s="85"/>
    </row>
    <row r="598" spans="20:35" s="46" customFormat="1" x14ac:dyDescent="0.25">
      <c r="T598" s="65"/>
      <c r="U598" s="65"/>
      <c r="AH598" s="65"/>
      <c r="AI598" s="85"/>
    </row>
    <row r="599" spans="20:35" s="46" customFormat="1" x14ac:dyDescent="0.25">
      <c r="T599" s="65"/>
      <c r="U599" s="65"/>
      <c r="AH599" s="65"/>
      <c r="AI599" s="85"/>
    </row>
    <row r="600" spans="20:35" s="46" customFormat="1" x14ac:dyDescent="0.25">
      <c r="T600" s="65"/>
      <c r="U600" s="65"/>
      <c r="AH600" s="65"/>
      <c r="AI600" s="85"/>
    </row>
    <row r="601" spans="20:35" s="46" customFormat="1" x14ac:dyDescent="0.25">
      <c r="T601" s="65"/>
      <c r="U601" s="65"/>
      <c r="AH601" s="65"/>
      <c r="AI601" s="85"/>
    </row>
    <row r="602" spans="20:35" s="46" customFormat="1" x14ac:dyDescent="0.25">
      <c r="T602" s="65"/>
      <c r="U602" s="65"/>
      <c r="AH602" s="65"/>
      <c r="AI602" s="85"/>
    </row>
    <row r="603" spans="20:35" s="46" customFormat="1" x14ac:dyDescent="0.25">
      <c r="T603" s="65"/>
      <c r="U603" s="65"/>
      <c r="AH603" s="65"/>
      <c r="AI603" s="85"/>
    </row>
    <row r="604" spans="20:35" s="46" customFormat="1" x14ac:dyDescent="0.25">
      <c r="T604" s="65"/>
      <c r="U604" s="65"/>
      <c r="AH604" s="65"/>
      <c r="AI604" s="85"/>
    </row>
    <row r="605" spans="20:35" s="46" customFormat="1" x14ac:dyDescent="0.25">
      <c r="T605" s="65"/>
      <c r="U605" s="65"/>
      <c r="AH605" s="65"/>
      <c r="AI605" s="85"/>
    </row>
    <row r="606" spans="20:35" s="46" customFormat="1" x14ac:dyDescent="0.25">
      <c r="T606" s="65"/>
      <c r="U606" s="65"/>
      <c r="AH606" s="65"/>
      <c r="AI606" s="85"/>
    </row>
    <row r="607" spans="20:35" s="46" customFormat="1" x14ac:dyDescent="0.25">
      <c r="T607" s="65"/>
      <c r="U607" s="65"/>
      <c r="AH607" s="65"/>
      <c r="AI607" s="85"/>
    </row>
    <row r="608" spans="20:35" s="46" customFormat="1" x14ac:dyDescent="0.25">
      <c r="T608" s="65"/>
      <c r="U608" s="65"/>
      <c r="AH608" s="65"/>
      <c r="AI608" s="85"/>
    </row>
    <row r="609" spans="20:35" s="46" customFormat="1" x14ac:dyDescent="0.25">
      <c r="T609" s="65"/>
      <c r="U609" s="65"/>
      <c r="AH609" s="65"/>
      <c r="AI609" s="85"/>
    </row>
    <row r="610" spans="20:35" s="46" customFormat="1" x14ac:dyDescent="0.25">
      <c r="T610" s="65"/>
      <c r="U610" s="65"/>
      <c r="AH610" s="65"/>
      <c r="AI610" s="85"/>
    </row>
    <row r="611" spans="20:35" s="46" customFormat="1" x14ac:dyDescent="0.25">
      <c r="T611" s="65"/>
      <c r="U611" s="65"/>
      <c r="AH611" s="65"/>
      <c r="AI611" s="85"/>
    </row>
    <row r="612" spans="20:35" s="46" customFormat="1" x14ac:dyDescent="0.25">
      <c r="T612" s="65"/>
      <c r="U612" s="65"/>
      <c r="AH612" s="65"/>
      <c r="AI612" s="85"/>
    </row>
    <row r="613" spans="20:35" s="46" customFormat="1" x14ac:dyDescent="0.25">
      <c r="T613" s="65"/>
      <c r="U613" s="65"/>
      <c r="AH613" s="65"/>
      <c r="AI613" s="85"/>
    </row>
    <row r="614" spans="20:35" s="46" customFormat="1" x14ac:dyDescent="0.25">
      <c r="T614" s="65"/>
      <c r="U614" s="65"/>
      <c r="AH614" s="65"/>
      <c r="AI614" s="85"/>
    </row>
    <row r="615" spans="20:35" s="46" customFormat="1" x14ac:dyDescent="0.25">
      <c r="T615" s="65"/>
      <c r="U615" s="65"/>
      <c r="AH615" s="65"/>
      <c r="AI615" s="85"/>
    </row>
    <row r="616" spans="20:35" s="46" customFormat="1" x14ac:dyDescent="0.25">
      <c r="T616" s="65"/>
      <c r="U616" s="65"/>
      <c r="AH616" s="65"/>
      <c r="AI616" s="85"/>
    </row>
    <row r="617" spans="20:35" s="46" customFormat="1" x14ac:dyDescent="0.25">
      <c r="T617" s="65"/>
      <c r="U617" s="65"/>
      <c r="AH617" s="65"/>
      <c r="AI617" s="85"/>
    </row>
    <row r="618" spans="20:35" s="46" customFormat="1" x14ac:dyDescent="0.25">
      <c r="T618" s="65"/>
      <c r="U618" s="65"/>
      <c r="AH618" s="65"/>
      <c r="AI618" s="85"/>
    </row>
    <row r="619" spans="20:35" s="46" customFormat="1" x14ac:dyDescent="0.25">
      <c r="T619" s="65"/>
      <c r="U619" s="65"/>
      <c r="AH619" s="65"/>
      <c r="AI619" s="85"/>
    </row>
    <row r="620" spans="20:35" s="46" customFormat="1" x14ac:dyDescent="0.25">
      <c r="T620" s="65"/>
      <c r="U620" s="65"/>
      <c r="AH620" s="65"/>
      <c r="AI620" s="85"/>
    </row>
    <row r="621" spans="20:35" s="46" customFormat="1" x14ac:dyDescent="0.25">
      <c r="T621" s="65"/>
      <c r="U621" s="65"/>
      <c r="AH621" s="65"/>
      <c r="AI621" s="85"/>
    </row>
    <row r="622" spans="20:35" s="46" customFormat="1" x14ac:dyDescent="0.25">
      <c r="T622" s="65"/>
      <c r="U622" s="65"/>
      <c r="AH622" s="65"/>
      <c r="AI622" s="85"/>
    </row>
    <row r="623" spans="20:35" s="46" customFormat="1" x14ac:dyDescent="0.25">
      <c r="T623" s="65"/>
      <c r="U623" s="65"/>
      <c r="AH623" s="65"/>
      <c r="AI623" s="85"/>
    </row>
    <row r="624" spans="20:35" s="46" customFormat="1" x14ac:dyDescent="0.25">
      <c r="T624" s="65"/>
      <c r="U624" s="65"/>
      <c r="AH624" s="65"/>
      <c r="AI624" s="85"/>
    </row>
    <row r="625" spans="20:35" s="46" customFormat="1" x14ac:dyDescent="0.25">
      <c r="T625" s="65"/>
      <c r="U625" s="65"/>
      <c r="AH625" s="65"/>
      <c r="AI625" s="85"/>
    </row>
    <row r="626" spans="20:35" s="46" customFormat="1" x14ac:dyDescent="0.25">
      <c r="T626" s="65"/>
      <c r="U626" s="65"/>
      <c r="AH626" s="65"/>
      <c r="AI626" s="85"/>
    </row>
    <row r="627" spans="20:35" s="46" customFormat="1" x14ac:dyDescent="0.25">
      <c r="T627" s="65"/>
      <c r="U627" s="65"/>
      <c r="AH627" s="65"/>
      <c r="AI627" s="85"/>
    </row>
    <row r="628" spans="20:35" s="46" customFormat="1" x14ac:dyDescent="0.25">
      <c r="T628" s="65"/>
      <c r="U628" s="65"/>
      <c r="AH628" s="65"/>
      <c r="AI628" s="85"/>
    </row>
    <row r="629" spans="20:35" s="46" customFormat="1" x14ac:dyDescent="0.25">
      <c r="T629" s="65"/>
      <c r="U629" s="65"/>
      <c r="AH629" s="65"/>
      <c r="AI629" s="85"/>
    </row>
    <row r="630" spans="20:35" s="46" customFormat="1" x14ac:dyDescent="0.25">
      <c r="T630" s="65"/>
      <c r="U630" s="65"/>
      <c r="AH630" s="65"/>
      <c r="AI630" s="85"/>
    </row>
    <row r="631" spans="20:35" s="46" customFormat="1" x14ac:dyDescent="0.25">
      <c r="T631" s="65"/>
      <c r="U631" s="65"/>
      <c r="AH631" s="65"/>
      <c r="AI631" s="85"/>
    </row>
    <row r="632" spans="20:35" s="46" customFormat="1" x14ac:dyDescent="0.25">
      <c r="T632" s="65"/>
      <c r="U632" s="65"/>
      <c r="AH632" s="65"/>
      <c r="AI632" s="85"/>
    </row>
    <row r="633" spans="20:35" s="46" customFormat="1" x14ac:dyDescent="0.25">
      <c r="T633" s="65"/>
      <c r="U633" s="65"/>
      <c r="AH633" s="65"/>
      <c r="AI633" s="85"/>
    </row>
    <row r="634" spans="20:35" s="46" customFormat="1" x14ac:dyDescent="0.25">
      <c r="T634" s="65"/>
      <c r="U634" s="65"/>
      <c r="AH634" s="65"/>
      <c r="AI634" s="85"/>
    </row>
    <row r="635" spans="20:35" s="46" customFormat="1" x14ac:dyDescent="0.25">
      <c r="T635" s="65"/>
      <c r="U635" s="65"/>
      <c r="AH635" s="65"/>
      <c r="AI635" s="85"/>
    </row>
    <row r="636" spans="20:35" s="46" customFormat="1" x14ac:dyDescent="0.25">
      <c r="T636" s="65"/>
      <c r="U636" s="65"/>
      <c r="AH636" s="65"/>
      <c r="AI636" s="85"/>
    </row>
    <row r="637" spans="20:35" s="46" customFormat="1" x14ac:dyDescent="0.25">
      <c r="T637" s="65"/>
      <c r="U637" s="65"/>
      <c r="AH637" s="65"/>
      <c r="AI637" s="85"/>
    </row>
    <row r="638" spans="20:35" s="46" customFormat="1" x14ac:dyDescent="0.25">
      <c r="T638" s="65"/>
      <c r="U638" s="65"/>
      <c r="AH638" s="65"/>
      <c r="AI638" s="85"/>
    </row>
    <row r="639" spans="20:35" s="46" customFormat="1" x14ac:dyDescent="0.25">
      <c r="T639" s="65"/>
      <c r="U639" s="65"/>
      <c r="AH639" s="65"/>
      <c r="AI639" s="85"/>
    </row>
    <row r="640" spans="20:35" s="46" customFormat="1" x14ac:dyDescent="0.25">
      <c r="T640" s="65"/>
      <c r="U640" s="65"/>
      <c r="AH640" s="65"/>
      <c r="AI640" s="85"/>
    </row>
    <row r="641" spans="20:35" s="46" customFormat="1" x14ac:dyDescent="0.25">
      <c r="T641" s="65"/>
      <c r="U641" s="65"/>
      <c r="AH641" s="65"/>
      <c r="AI641" s="85"/>
    </row>
    <row r="642" spans="20:35" s="46" customFormat="1" x14ac:dyDescent="0.25">
      <c r="T642" s="65"/>
      <c r="U642" s="65"/>
      <c r="AH642" s="65"/>
      <c r="AI642" s="85"/>
    </row>
    <row r="643" spans="20:35" s="46" customFormat="1" x14ac:dyDescent="0.25">
      <c r="T643" s="65"/>
      <c r="U643" s="65"/>
      <c r="AH643" s="65"/>
      <c r="AI643" s="85"/>
    </row>
    <row r="644" spans="20:35" s="46" customFormat="1" x14ac:dyDescent="0.25">
      <c r="T644" s="65"/>
      <c r="U644" s="65"/>
      <c r="AH644" s="65"/>
      <c r="AI644" s="85"/>
    </row>
    <row r="645" spans="20:35" s="46" customFormat="1" x14ac:dyDescent="0.25">
      <c r="T645" s="65"/>
      <c r="U645" s="65"/>
      <c r="AH645" s="65"/>
      <c r="AI645" s="85"/>
    </row>
    <row r="646" spans="20:35" s="46" customFormat="1" x14ac:dyDescent="0.25">
      <c r="T646" s="65"/>
      <c r="U646" s="65"/>
      <c r="AH646" s="65"/>
      <c r="AI646" s="85"/>
    </row>
    <row r="647" spans="20:35" s="46" customFormat="1" x14ac:dyDescent="0.25">
      <c r="T647" s="65"/>
      <c r="U647" s="65"/>
      <c r="AH647" s="65"/>
      <c r="AI647" s="85"/>
    </row>
    <row r="648" spans="20:35" s="46" customFormat="1" x14ac:dyDescent="0.25">
      <c r="T648" s="65"/>
      <c r="U648" s="65"/>
      <c r="AH648" s="65"/>
      <c r="AI648" s="85"/>
    </row>
    <row r="649" spans="20:35" s="46" customFormat="1" x14ac:dyDescent="0.25">
      <c r="T649" s="65"/>
      <c r="U649" s="65"/>
      <c r="AH649" s="65"/>
      <c r="AI649" s="85"/>
    </row>
    <row r="650" spans="20:35" s="46" customFormat="1" x14ac:dyDescent="0.25">
      <c r="T650" s="65"/>
      <c r="U650" s="65"/>
      <c r="AH650" s="65"/>
      <c r="AI650" s="85"/>
    </row>
    <row r="651" spans="20:35" s="46" customFormat="1" x14ac:dyDescent="0.25">
      <c r="T651" s="65"/>
      <c r="U651" s="65"/>
      <c r="AH651" s="65"/>
      <c r="AI651" s="85"/>
    </row>
    <row r="652" spans="20:35" s="46" customFormat="1" x14ac:dyDescent="0.25">
      <c r="T652" s="65"/>
      <c r="U652" s="65"/>
      <c r="AH652" s="65"/>
      <c r="AI652" s="85"/>
    </row>
    <row r="653" spans="20:35" s="46" customFormat="1" x14ac:dyDescent="0.25">
      <c r="T653" s="65"/>
      <c r="U653" s="65"/>
      <c r="AH653" s="65"/>
      <c r="AI653" s="85"/>
    </row>
    <row r="654" spans="20:35" s="46" customFormat="1" x14ac:dyDescent="0.25">
      <c r="T654" s="65"/>
      <c r="U654" s="65"/>
      <c r="AH654" s="65"/>
      <c r="AI654" s="85"/>
    </row>
    <row r="655" spans="20:35" s="46" customFormat="1" x14ac:dyDescent="0.25">
      <c r="T655" s="65"/>
      <c r="U655" s="65"/>
      <c r="AH655" s="65"/>
      <c r="AI655" s="85"/>
    </row>
    <row r="656" spans="20:35" s="46" customFormat="1" x14ac:dyDescent="0.25">
      <c r="T656" s="65"/>
      <c r="U656" s="65"/>
      <c r="AH656" s="65"/>
      <c r="AI656" s="85"/>
    </row>
    <row r="657" spans="20:35" s="46" customFormat="1" x14ac:dyDescent="0.25">
      <c r="T657" s="65"/>
      <c r="U657" s="65"/>
      <c r="AH657" s="65"/>
      <c r="AI657" s="85"/>
    </row>
    <row r="658" spans="20:35" s="46" customFormat="1" x14ac:dyDescent="0.25">
      <c r="T658" s="65"/>
      <c r="U658" s="65"/>
      <c r="AH658" s="65"/>
      <c r="AI658" s="85"/>
    </row>
    <row r="659" spans="20:35" s="46" customFormat="1" x14ac:dyDescent="0.25">
      <c r="T659" s="65"/>
      <c r="U659" s="65"/>
      <c r="AH659" s="65"/>
      <c r="AI659" s="85"/>
    </row>
    <row r="660" spans="20:35" s="46" customFormat="1" x14ac:dyDescent="0.25">
      <c r="T660" s="65"/>
      <c r="U660" s="65"/>
      <c r="AH660" s="65"/>
      <c r="AI660" s="85"/>
    </row>
    <row r="661" spans="20:35" s="46" customFormat="1" x14ac:dyDescent="0.25">
      <c r="T661" s="65"/>
      <c r="U661" s="65"/>
      <c r="AH661" s="65"/>
      <c r="AI661" s="85"/>
    </row>
    <row r="662" spans="20:35" s="46" customFormat="1" x14ac:dyDescent="0.25">
      <c r="T662" s="65"/>
      <c r="U662" s="65"/>
      <c r="AH662" s="65"/>
      <c r="AI662" s="85"/>
    </row>
    <row r="663" spans="20:35" s="46" customFormat="1" x14ac:dyDescent="0.25">
      <c r="T663" s="65"/>
      <c r="U663" s="65"/>
      <c r="AH663" s="65"/>
      <c r="AI663" s="85"/>
    </row>
    <row r="664" spans="20:35" s="46" customFormat="1" x14ac:dyDescent="0.25">
      <c r="T664" s="65"/>
      <c r="U664" s="65"/>
      <c r="AH664" s="65"/>
      <c r="AI664" s="85"/>
    </row>
    <row r="665" spans="20:35" s="46" customFormat="1" x14ac:dyDescent="0.25">
      <c r="T665" s="65"/>
      <c r="U665" s="65"/>
      <c r="AH665" s="65"/>
      <c r="AI665" s="85"/>
    </row>
    <row r="666" spans="20:35" s="46" customFormat="1" x14ac:dyDescent="0.25">
      <c r="T666" s="65"/>
      <c r="U666" s="65"/>
      <c r="AH666" s="65"/>
      <c r="AI666" s="85"/>
    </row>
    <row r="667" spans="20:35" s="46" customFormat="1" x14ac:dyDescent="0.25">
      <c r="T667" s="65"/>
      <c r="U667" s="65"/>
      <c r="AH667" s="65"/>
      <c r="AI667" s="85"/>
    </row>
    <row r="668" spans="20:35" s="46" customFormat="1" x14ac:dyDescent="0.25">
      <c r="T668" s="65"/>
      <c r="U668" s="65"/>
      <c r="AH668" s="65"/>
      <c r="AI668" s="85"/>
    </row>
    <row r="669" spans="20:35" s="46" customFormat="1" x14ac:dyDescent="0.25">
      <c r="T669" s="65"/>
      <c r="U669" s="65"/>
      <c r="AH669" s="65"/>
      <c r="AI669" s="85"/>
    </row>
    <row r="670" spans="20:35" s="46" customFormat="1" x14ac:dyDescent="0.25">
      <c r="T670" s="65"/>
      <c r="U670" s="65"/>
      <c r="AH670" s="65"/>
      <c r="AI670" s="85"/>
    </row>
    <row r="671" spans="20:35" s="46" customFormat="1" x14ac:dyDescent="0.25">
      <c r="T671" s="65"/>
      <c r="U671" s="65"/>
      <c r="AH671" s="65"/>
      <c r="AI671" s="85"/>
    </row>
    <row r="672" spans="20:35" s="46" customFormat="1" x14ac:dyDescent="0.25">
      <c r="T672" s="65"/>
      <c r="U672" s="65"/>
      <c r="AH672" s="65"/>
      <c r="AI672" s="85"/>
    </row>
    <row r="673" spans="20:35" s="46" customFormat="1" x14ac:dyDescent="0.25">
      <c r="T673" s="65"/>
      <c r="U673" s="65"/>
      <c r="AH673" s="65"/>
      <c r="AI673" s="85"/>
    </row>
    <row r="674" spans="20:35" s="46" customFormat="1" x14ac:dyDescent="0.25">
      <c r="T674" s="65"/>
      <c r="U674" s="65"/>
      <c r="AH674" s="65"/>
      <c r="AI674" s="85"/>
    </row>
    <row r="675" spans="20:35" s="46" customFormat="1" x14ac:dyDescent="0.25">
      <c r="T675" s="65"/>
      <c r="U675" s="65"/>
      <c r="AH675" s="65"/>
      <c r="AI675" s="85"/>
    </row>
    <row r="676" spans="20:35" s="46" customFormat="1" x14ac:dyDescent="0.25">
      <c r="T676" s="65"/>
      <c r="U676" s="65"/>
      <c r="AH676" s="65"/>
      <c r="AI676" s="85"/>
    </row>
    <row r="677" spans="20:35" s="46" customFormat="1" x14ac:dyDescent="0.25">
      <c r="T677" s="65"/>
      <c r="U677" s="65"/>
      <c r="AH677" s="65"/>
      <c r="AI677" s="85"/>
    </row>
    <row r="678" spans="20:35" s="46" customFormat="1" x14ac:dyDescent="0.25">
      <c r="T678" s="65"/>
      <c r="U678" s="65"/>
      <c r="AH678" s="65"/>
      <c r="AI678" s="85"/>
    </row>
    <row r="679" spans="20:35" s="46" customFormat="1" x14ac:dyDescent="0.25">
      <c r="T679" s="65"/>
      <c r="U679" s="65"/>
      <c r="AH679" s="65"/>
      <c r="AI679" s="85"/>
    </row>
    <row r="680" spans="20:35" s="46" customFormat="1" x14ac:dyDescent="0.25">
      <c r="T680" s="65"/>
      <c r="U680" s="65"/>
      <c r="AH680" s="65"/>
      <c r="AI680" s="85"/>
    </row>
    <row r="681" spans="20:35" s="46" customFormat="1" x14ac:dyDescent="0.25">
      <c r="T681" s="65"/>
      <c r="U681" s="65"/>
      <c r="AH681" s="65"/>
      <c r="AI681" s="85"/>
    </row>
    <row r="682" spans="20:35" s="46" customFormat="1" x14ac:dyDescent="0.25">
      <c r="T682" s="65"/>
      <c r="U682" s="65"/>
      <c r="AH682" s="65"/>
      <c r="AI682" s="85"/>
    </row>
    <row r="683" spans="20:35" s="46" customFormat="1" x14ac:dyDescent="0.25">
      <c r="T683" s="65"/>
      <c r="U683" s="65"/>
      <c r="AH683" s="65"/>
      <c r="AI683" s="85"/>
    </row>
    <row r="684" spans="20:35" s="46" customFormat="1" x14ac:dyDescent="0.25">
      <c r="T684" s="65"/>
      <c r="U684" s="65"/>
      <c r="AH684" s="65"/>
      <c r="AI684" s="85"/>
    </row>
    <row r="685" spans="20:35" s="46" customFormat="1" x14ac:dyDescent="0.25">
      <c r="T685" s="65"/>
      <c r="U685" s="65"/>
      <c r="AH685" s="65"/>
      <c r="AI685" s="85"/>
    </row>
    <row r="686" spans="20:35" s="46" customFormat="1" x14ac:dyDescent="0.25">
      <c r="T686" s="65"/>
      <c r="U686" s="65"/>
      <c r="AH686" s="65"/>
      <c r="AI686" s="85"/>
    </row>
    <row r="687" spans="20:35" s="46" customFormat="1" x14ac:dyDescent="0.25">
      <c r="T687" s="65"/>
      <c r="U687" s="65"/>
      <c r="AH687" s="65"/>
      <c r="AI687" s="85"/>
    </row>
    <row r="688" spans="20:35" s="46" customFormat="1" x14ac:dyDescent="0.25">
      <c r="T688" s="65"/>
      <c r="U688" s="65"/>
      <c r="AH688" s="65"/>
      <c r="AI688" s="85"/>
    </row>
    <row r="689" spans="20:35" s="46" customFormat="1" x14ac:dyDescent="0.25">
      <c r="T689" s="65"/>
      <c r="U689" s="65"/>
      <c r="AH689" s="65"/>
      <c r="AI689" s="85"/>
    </row>
    <row r="690" spans="20:35" s="46" customFormat="1" x14ac:dyDescent="0.25">
      <c r="T690" s="65"/>
      <c r="U690" s="65"/>
      <c r="AH690" s="65"/>
      <c r="AI690" s="85"/>
    </row>
    <row r="691" spans="20:35" s="46" customFormat="1" x14ac:dyDescent="0.25">
      <c r="T691" s="65"/>
      <c r="U691" s="65"/>
      <c r="AH691" s="65"/>
      <c r="AI691" s="85"/>
    </row>
    <row r="692" spans="20:35" s="46" customFormat="1" x14ac:dyDescent="0.25">
      <c r="T692" s="65"/>
      <c r="U692" s="65"/>
      <c r="AH692" s="65"/>
      <c r="AI692" s="85"/>
    </row>
    <row r="693" spans="20:35" s="46" customFormat="1" x14ac:dyDescent="0.25">
      <c r="T693" s="65"/>
      <c r="U693" s="65"/>
      <c r="AH693" s="65"/>
      <c r="AI693" s="85"/>
    </row>
    <row r="694" spans="20:35" s="46" customFormat="1" x14ac:dyDescent="0.25">
      <c r="T694" s="65"/>
      <c r="U694" s="65"/>
      <c r="AH694" s="65"/>
      <c r="AI694" s="85"/>
    </row>
    <row r="695" spans="20:35" s="46" customFormat="1" x14ac:dyDescent="0.25">
      <c r="T695" s="65"/>
      <c r="U695" s="65"/>
      <c r="AH695" s="65"/>
      <c r="AI695" s="85"/>
    </row>
    <row r="696" spans="20:35" s="46" customFormat="1" x14ac:dyDescent="0.25">
      <c r="T696" s="65"/>
      <c r="U696" s="65"/>
      <c r="AH696" s="65"/>
      <c r="AI696" s="85"/>
    </row>
    <row r="697" spans="20:35" s="46" customFormat="1" x14ac:dyDescent="0.25">
      <c r="T697" s="65"/>
      <c r="U697" s="65"/>
      <c r="AH697" s="65"/>
      <c r="AI697" s="85"/>
    </row>
    <row r="698" spans="20:35" s="46" customFormat="1" x14ac:dyDescent="0.25">
      <c r="T698" s="65"/>
      <c r="U698" s="65"/>
      <c r="AH698" s="65"/>
      <c r="AI698" s="85"/>
    </row>
    <row r="699" spans="20:35" s="46" customFormat="1" x14ac:dyDescent="0.25">
      <c r="T699" s="65"/>
      <c r="U699" s="65"/>
      <c r="AH699" s="65"/>
      <c r="AI699" s="85"/>
    </row>
    <row r="700" spans="20:35" s="46" customFormat="1" x14ac:dyDescent="0.25">
      <c r="T700" s="65"/>
      <c r="U700" s="65"/>
      <c r="AH700" s="65"/>
      <c r="AI700" s="85"/>
    </row>
    <row r="701" spans="20:35" s="46" customFormat="1" x14ac:dyDescent="0.25">
      <c r="T701" s="65"/>
      <c r="U701" s="65"/>
      <c r="AH701" s="65"/>
      <c r="AI701" s="85"/>
    </row>
    <row r="702" spans="20:35" s="46" customFormat="1" x14ac:dyDescent="0.25">
      <c r="T702" s="65"/>
      <c r="U702" s="65"/>
      <c r="AH702" s="65"/>
      <c r="AI702" s="85"/>
    </row>
    <row r="703" spans="20:35" s="46" customFormat="1" x14ac:dyDescent="0.25">
      <c r="T703" s="65"/>
      <c r="U703" s="65"/>
      <c r="AH703" s="65"/>
      <c r="AI703" s="85"/>
    </row>
    <row r="704" spans="20:35" s="46" customFormat="1" x14ac:dyDescent="0.25">
      <c r="T704" s="65"/>
      <c r="U704" s="65"/>
      <c r="AH704" s="65"/>
      <c r="AI704" s="85"/>
    </row>
    <row r="705" spans="20:35" s="46" customFormat="1" x14ac:dyDescent="0.25">
      <c r="T705" s="65"/>
      <c r="U705" s="65"/>
      <c r="AH705" s="65"/>
      <c r="AI705" s="85"/>
    </row>
    <row r="706" spans="20:35" s="46" customFormat="1" x14ac:dyDescent="0.25">
      <c r="T706" s="65"/>
      <c r="U706" s="65"/>
      <c r="AH706" s="65"/>
      <c r="AI706" s="85"/>
    </row>
    <row r="707" spans="20:35" s="46" customFormat="1" x14ac:dyDescent="0.25">
      <c r="T707" s="65"/>
      <c r="U707" s="65"/>
      <c r="AH707" s="65"/>
      <c r="AI707" s="85"/>
    </row>
    <row r="708" spans="20:35" s="46" customFormat="1" x14ac:dyDescent="0.25">
      <c r="T708" s="65"/>
      <c r="U708" s="65"/>
      <c r="AH708" s="65"/>
      <c r="AI708" s="85"/>
    </row>
    <row r="709" spans="20:35" s="46" customFormat="1" x14ac:dyDescent="0.25">
      <c r="T709" s="65"/>
      <c r="U709" s="65"/>
      <c r="AH709" s="65"/>
      <c r="AI709" s="85"/>
    </row>
    <row r="710" spans="20:35" s="46" customFormat="1" x14ac:dyDescent="0.25">
      <c r="T710" s="65"/>
      <c r="U710" s="65"/>
      <c r="AH710" s="65"/>
      <c r="AI710" s="85"/>
    </row>
    <row r="711" spans="20:35" s="46" customFormat="1" x14ac:dyDescent="0.25">
      <c r="T711" s="65"/>
      <c r="U711" s="65"/>
      <c r="AH711" s="65"/>
      <c r="AI711" s="85"/>
    </row>
    <row r="712" spans="20:35" s="46" customFormat="1" x14ac:dyDescent="0.25">
      <c r="T712" s="65"/>
      <c r="U712" s="65"/>
      <c r="AH712" s="65"/>
      <c r="AI712" s="85"/>
    </row>
    <row r="713" spans="20:35" s="46" customFormat="1" x14ac:dyDescent="0.25">
      <c r="T713" s="65"/>
      <c r="U713" s="65"/>
      <c r="AH713" s="65"/>
      <c r="AI713" s="85"/>
    </row>
    <row r="714" spans="20:35" s="46" customFormat="1" x14ac:dyDescent="0.25">
      <c r="T714" s="65"/>
      <c r="U714" s="65"/>
      <c r="AH714" s="65"/>
      <c r="AI714" s="85"/>
    </row>
    <row r="715" spans="20:35" s="46" customFormat="1" x14ac:dyDescent="0.25">
      <c r="T715" s="65"/>
      <c r="U715" s="65"/>
      <c r="AH715" s="65"/>
      <c r="AI715" s="85"/>
    </row>
    <row r="716" spans="20:35" s="46" customFormat="1" x14ac:dyDescent="0.25">
      <c r="T716" s="65"/>
      <c r="U716" s="65"/>
      <c r="AH716" s="65"/>
      <c r="AI716" s="85"/>
    </row>
    <row r="717" spans="20:35" s="46" customFormat="1" x14ac:dyDescent="0.25">
      <c r="T717" s="65"/>
      <c r="U717" s="65"/>
      <c r="AH717" s="65"/>
      <c r="AI717" s="85"/>
    </row>
    <row r="718" spans="20:35" s="46" customFormat="1" x14ac:dyDescent="0.25">
      <c r="T718" s="65"/>
      <c r="U718" s="65"/>
      <c r="AH718" s="65"/>
      <c r="AI718" s="85"/>
    </row>
    <row r="719" spans="20:35" s="46" customFormat="1" x14ac:dyDescent="0.25">
      <c r="T719" s="65"/>
      <c r="U719" s="65"/>
      <c r="AH719" s="65"/>
      <c r="AI719" s="85"/>
    </row>
    <row r="720" spans="20:35" s="46" customFormat="1" x14ac:dyDescent="0.25">
      <c r="T720" s="65"/>
      <c r="U720" s="65"/>
      <c r="AH720" s="65"/>
      <c r="AI720" s="85"/>
    </row>
    <row r="721" spans="20:35" s="46" customFormat="1" x14ac:dyDescent="0.25">
      <c r="T721" s="65"/>
      <c r="U721" s="65"/>
      <c r="AH721" s="65"/>
      <c r="AI721" s="85"/>
    </row>
    <row r="722" spans="20:35" s="46" customFormat="1" x14ac:dyDescent="0.25">
      <c r="T722" s="65"/>
      <c r="U722" s="65"/>
      <c r="AH722" s="65"/>
      <c r="AI722" s="85"/>
    </row>
    <row r="723" spans="20:35" s="46" customFormat="1" x14ac:dyDescent="0.25">
      <c r="T723" s="65"/>
      <c r="U723" s="65"/>
      <c r="AH723" s="65"/>
      <c r="AI723" s="85"/>
    </row>
    <row r="724" spans="20:35" s="46" customFormat="1" x14ac:dyDescent="0.25">
      <c r="T724" s="65"/>
      <c r="U724" s="65"/>
      <c r="AH724" s="65"/>
      <c r="AI724" s="85"/>
    </row>
    <row r="725" spans="20:35" s="46" customFormat="1" x14ac:dyDescent="0.25">
      <c r="T725" s="65"/>
      <c r="U725" s="65"/>
      <c r="AH725" s="65"/>
      <c r="AI725" s="85"/>
    </row>
    <row r="726" spans="20:35" s="46" customFormat="1" x14ac:dyDescent="0.25">
      <c r="T726" s="65"/>
      <c r="U726" s="65"/>
      <c r="AH726" s="65"/>
      <c r="AI726" s="85"/>
    </row>
    <row r="727" spans="20:35" s="46" customFormat="1" x14ac:dyDescent="0.25">
      <c r="T727" s="65"/>
      <c r="U727" s="65"/>
      <c r="AH727" s="65"/>
      <c r="AI727" s="85"/>
    </row>
    <row r="728" spans="20:35" s="46" customFormat="1" x14ac:dyDescent="0.25">
      <c r="T728" s="65"/>
      <c r="U728" s="65"/>
      <c r="AH728" s="65"/>
      <c r="AI728" s="85"/>
    </row>
    <row r="729" spans="20:35" s="46" customFormat="1" x14ac:dyDescent="0.25">
      <c r="T729" s="65"/>
      <c r="U729" s="65"/>
      <c r="AH729" s="65"/>
      <c r="AI729" s="85"/>
    </row>
    <row r="730" spans="20:35" s="46" customFormat="1" x14ac:dyDescent="0.25">
      <c r="T730" s="65"/>
      <c r="U730" s="65"/>
      <c r="AH730" s="65"/>
      <c r="AI730" s="85"/>
    </row>
    <row r="731" spans="20:35" s="46" customFormat="1" x14ac:dyDescent="0.25">
      <c r="T731" s="65"/>
      <c r="U731" s="65"/>
      <c r="AH731" s="65"/>
      <c r="AI731" s="85"/>
    </row>
    <row r="732" spans="20:35" s="46" customFormat="1" x14ac:dyDescent="0.25">
      <c r="T732" s="65"/>
      <c r="U732" s="65"/>
      <c r="AH732" s="65"/>
      <c r="AI732" s="85"/>
    </row>
    <row r="733" spans="20:35" s="46" customFormat="1" x14ac:dyDescent="0.25">
      <c r="T733" s="65"/>
      <c r="U733" s="65"/>
      <c r="AH733" s="65"/>
      <c r="AI733" s="85"/>
    </row>
    <row r="734" spans="20:35" s="46" customFormat="1" x14ac:dyDescent="0.25">
      <c r="T734" s="65"/>
      <c r="U734" s="65"/>
      <c r="AH734" s="65"/>
      <c r="AI734" s="85"/>
    </row>
    <row r="735" spans="20:35" s="46" customFormat="1" x14ac:dyDescent="0.25">
      <c r="T735" s="65"/>
      <c r="U735" s="65"/>
      <c r="AH735" s="65"/>
      <c r="AI735" s="85"/>
    </row>
    <row r="736" spans="20:35" s="46" customFormat="1" x14ac:dyDescent="0.25">
      <c r="T736" s="65"/>
      <c r="U736" s="65"/>
      <c r="AH736" s="65"/>
      <c r="AI736" s="85"/>
    </row>
    <row r="737" spans="20:35" s="46" customFormat="1" x14ac:dyDescent="0.25">
      <c r="T737" s="65"/>
      <c r="U737" s="65"/>
      <c r="AH737" s="65"/>
      <c r="AI737" s="85"/>
    </row>
    <row r="738" spans="20:35" s="46" customFormat="1" x14ac:dyDescent="0.25">
      <c r="T738" s="65"/>
      <c r="U738" s="65"/>
      <c r="AH738" s="65"/>
      <c r="AI738" s="85"/>
    </row>
    <row r="739" spans="20:35" s="46" customFormat="1" x14ac:dyDescent="0.25">
      <c r="T739" s="65"/>
      <c r="U739" s="65"/>
      <c r="AH739" s="65"/>
      <c r="AI739" s="85"/>
    </row>
    <row r="740" spans="20:35" s="46" customFormat="1" x14ac:dyDescent="0.25">
      <c r="T740" s="65"/>
      <c r="U740" s="65"/>
      <c r="AH740" s="65"/>
      <c r="AI740" s="85"/>
    </row>
    <row r="741" spans="20:35" s="46" customFormat="1" x14ac:dyDescent="0.25">
      <c r="T741" s="65"/>
      <c r="U741" s="65"/>
      <c r="AH741" s="65"/>
      <c r="AI741" s="85"/>
    </row>
    <row r="742" spans="20:35" s="46" customFormat="1" x14ac:dyDescent="0.25">
      <c r="T742" s="65"/>
      <c r="U742" s="65"/>
      <c r="AH742" s="65"/>
      <c r="AI742" s="85"/>
    </row>
    <row r="743" spans="20:35" s="46" customFormat="1" x14ac:dyDescent="0.25">
      <c r="T743" s="65"/>
      <c r="U743" s="65"/>
      <c r="AH743" s="65"/>
      <c r="AI743" s="85"/>
    </row>
    <row r="744" spans="20:35" s="46" customFormat="1" x14ac:dyDescent="0.25">
      <c r="T744" s="65"/>
      <c r="U744" s="65"/>
      <c r="AH744" s="65"/>
      <c r="AI744" s="85"/>
    </row>
    <row r="745" spans="20:35" s="46" customFormat="1" x14ac:dyDescent="0.25">
      <c r="T745" s="65"/>
      <c r="U745" s="65"/>
      <c r="AH745" s="65"/>
      <c r="AI745" s="85"/>
    </row>
    <row r="746" spans="20:35" s="46" customFormat="1" x14ac:dyDescent="0.25">
      <c r="T746" s="65"/>
      <c r="U746" s="65"/>
      <c r="AH746" s="65"/>
      <c r="AI746" s="85"/>
    </row>
    <row r="747" spans="20:35" s="46" customFormat="1" x14ac:dyDescent="0.25">
      <c r="T747" s="65"/>
      <c r="U747" s="65"/>
      <c r="AH747" s="65"/>
      <c r="AI747" s="85"/>
    </row>
    <row r="748" spans="20:35" s="46" customFormat="1" x14ac:dyDescent="0.25">
      <c r="T748" s="65"/>
      <c r="U748" s="65"/>
      <c r="AH748" s="65"/>
      <c r="AI748" s="85"/>
    </row>
    <row r="749" spans="20:35" s="46" customFormat="1" x14ac:dyDescent="0.25">
      <c r="T749" s="65"/>
      <c r="U749" s="65"/>
      <c r="AH749" s="65"/>
      <c r="AI749" s="85"/>
    </row>
    <row r="750" spans="20:35" s="46" customFormat="1" x14ac:dyDescent="0.25">
      <c r="T750" s="65"/>
      <c r="U750" s="65"/>
      <c r="AH750" s="65"/>
      <c r="AI750" s="85"/>
    </row>
    <row r="751" spans="20:35" s="46" customFormat="1" x14ac:dyDescent="0.25">
      <c r="T751" s="65"/>
      <c r="U751" s="65"/>
      <c r="AH751" s="65"/>
      <c r="AI751" s="85"/>
    </row>
    <row r="752" spans="20:35" s="46" customFormat="1" x14ac:dyDescent="0.25">
      <c r="T752" s="65"/>
      <c r="U752" s="65"/>
      <c r="AH752" s="65"/>
      <c r="AI752" s="85"/>
    </row>
    <row r="753" spans="20:35" s="46" customFormat="1" x14ac:dyDescent="0.25">
      <c r="T753" s="65"/>
      <c r="U753" s="65"/>
      <c r="AH753" s="65"/>
      <c r="AI753" s="85"/>
    </row>
    <row r="754" spans="20:35" s="46" customFormat="1" x14ac:dyDescent="0.25">
      <c r="T754" s="65"/>
      <c r="U754" s="65"/>
      <c r="AH754" s="65"/>
      <c r="AI754" s="85"/>
    </row>
    <row r="755" spans="20:35" s="46" customFormat="1" x14ac:dyDescent="0.25">
      <c r="T755" s="65"/>
      <c r="U755" s="65"/>
      <c r="AH755" s="65"/>
      <c r="AI755" s="85"/>
    </row>
    <row r="756" spans="20:35" s="46" customFormat="1" x14ac:dyDescent="0.25">
      <c r="T756" s="65"/>
      <c r="U756" s="65"/>
      <c r="AH756" s="65"/>
      <c r="AI756" s="85"/>
    </row>
    <row r="757" spans="20:35" s="46" customFormat="1" x14ac:dyDescent="0.25">
      <c r="T757" s="65"/>
      <c r="U757" s="65"/>
      <c r="AH757" s="65"/>
      <c r="AI757" s="85"/>
    </row>
    <row r="758" spans="20:35" s="46" customFormat="1" x14ac:dyDescent="0.25">
      <c r="T758" s="65"/>
      <c r="U758" s="65"/>
      <c r="AH758" s="65"/>
      <c r="AI758" s="85"/>
    </row>
    <row r="759" spans="20:35" s="46" customFormat="1" x14ac:dyDescent="0.25">
      <c r="T759" s="65"/>
      <c r="U759" s="65"/>
      <c r="AH759" s="65"/>
      <c r="AI759" s="85"/>
    </row>
    <row r="760" spans="20:35" s="46" customFormat="1" x14ac:dyDescent="0.25">
      <c r="T760" s="65"/>
      <c r="U760" s="65"/>
      <c r="AH760" s="65"/>
      <c r="AI760" s="85"/>
    </row>
    <row r="761" spans="20:35" s="46" customFormat="1" x14ac:dyDescent="0.25">
      <c r="T761" s="65"/>
      <c r="U761" s="65"/>
      <c r="AH761" s="65"/>
      <c r="AI761" s="85"/>
    </row>
    <row r="762" spans="20:35" s="46" customFormat="1" x14ac:dyDescent="0.25">
      <c r="T762" s="65"/>
      <c r="U762" s="65"/>
      <c r="AH762" s="65"/>
      <c r="AI762" s="85"/>
    </row>
    <row r="763" spans="20:35" s="46" customFormat="1" x14ac:dyDescent="0.25">
      <c r="T763" s="65"/>
      <c r="U763" s="65"/>
      <c r="AH763" s="65"/>
      <c r="AI763" s="85"/>
    </row>
    <row r="764" spans="20:35" s="46" customFormat="1" x14ac:dyDescent="0.25">
      <c r="T764" s="65"/>
      <c r="U764" s="65"/>
      <c r="AH764" s="65"/>
      <c r="AI764" s="85"/>
    </row>
    <row r="765" spans="20:35" s="46" customFormat="1" x14ac:dyDescent="0.25">
      <c r="T765" s="65"/>
      <c r="U765" s="65"/>
      <c r="AH765" s="65"/>
      <c r="AI765" s="85"/>
    </row>
    <row r="766" spans="20:35" s="46" customFormat="1" x14ac:dyDescent="0.25">
      <c r="T766" s="65"/>
      <c r="U766" s="65"/>
      <c r="AH766" s="65"/>
      <c r="AI766" s="85"/>
    </row>
    <row r="767" spans="20:35" s="46" customFormat="1" x14ac:dyDescent="0.25">
      <c r="T767" s="65"/>
      <c r="U767" s="65"/>
      <c r="AH767" s="65"/>
      <c r="AI767" s="85"/>
    </row>
    <row r="768" spans="20:35" s="46" customFormat="1" x14ac:dyDescent="0.25">
      <c r="T768" s="65"/>
      <c r="U768" s="65"/>
      <c r="AH768" s="65"/>
      <c r="AI768" s="85"/>
    </row>
    <row r="769" spans="20:35" s="46" customFormat="1" x14ac:dyDescent="0.25">
      <c r="T769" s="65"/>
      <c r="U769" s="65"/>
      <c r="AH769" s="65"/>
      <c r="AI769" s="85"/>
    </row>
    <row r="770" spans="20:35" s="46" customFormat="1" x14ac:dyDescent="0.25">
      <c r="T770" s="65"/>
      <c r="U770" s="65"/>
      <c r="AH770" s="65"/>
      <c r="AI770" s="85"/>
    </row>
    <row r="771" spans="20:35" s="46" customFormat="1" x14ac:dyDescent="0.25">
      <c r="T771" s="65"/>
      <c r="U771" s="65"/>
      <c r="AH771" s="65"/>
      <c r="AI771" s="85"/>
    </row>
    <row r="772" spans="20:35" s="46" customFormat="1" x14ac:dyDescent="0.25">
      <c r="T772" s="65"/>
      <c r="U772" s="65"/>
      <c r="AH772" s="65"/>
      <c r="AI772" s="85"/>
    </row>
    <row r="773" spans="20:35" s="46" customFormat="1" x14ac:dyDescent="0.25">
      <c r="T773" s="65"/>
      <c r="U773" s="65"/>
      <c r="AH773" s="65"/>
      <c r="AI773" s="85"/>
    </row>
    <row r="774" spans="20:35" s="46" customFormat="1" x14ac:dyDescent="0.25">
      <c r="T774" s="65"/>
      <c r="U774" s="65"/>
      <c r="AH774" s="65"/>
      <c r="AI774" s="85"/>
    </row>
    <row r="775" spans="20:35" s="46" customFormat="1" x14ac:dyDescent="0.25">
      <c r="T775" s="65"/>
      <c r="U775" s="65"/>
      <c r="AH775" s="65"/>
      <c r="AI775" s="85"/>
    </row>
    <row r="776" spans="20:35" s="46" customFormat="1" x14ac:dyDescent="0.25">
      <c r="T776" s="65"/>
      <c r="U776" s="65"/>
      <c r="AH776" s="65"/>
      <c r="AI776" s="85"/>
    </row>
    <row r="777" spans="20:35" s="46" customFormat="1" x14ac:dyDescent="0.25">
      <c r="T777" s="65"/>
      <c r="U777" s="65"/>
      <c r="AH777" s="65"/>
      <c r="AI777" s="85"/>
    </row>
    <row r="778" spans="20:35" s="46" customFormat="1" x14ac:dyDescent="0.25">
      <c r="T778" s="65"/>
      <c r="U778" s="65"/>
      <c r="AH778" s="65"/>
      <c r="AI778" s="85"/>
    </row>
    <row r="779" spans="20:35" s="46" customFormat="1" x14ac:dyDescent="0.25">
      <c r="T779" s="65"/>
      <c r="U779" s="65"/>
      <c r="AH779" s="65"/>
      <c r="AI779" s="85"/>
    </row>
    <row r="780" spans="20:35" s="46" customFormat="1" x14ac:dyDescent="0.25">
      <c r="T780" s="65"/>
      <c r="U780" s="65"/>
      <c r="AH780" s="65"/>
      <c r="AI780" s="85"/>
    </row>
    <row r="781" spans="20:35" s="46" customFormat="1" x14ac:dyDescent="0.25">
      <c r="T781" s="65"/>
      <c r="U781" s="65"/>
      <c r="AH781" s="65"/>
      <c r="AI781" s="85"/>
    </row>
    <row r="782" spans="20:35" s="46" customFormat="1" x14ac:dyDescent="0.25">
      <c r="T782" s="65"/>
      <c r="U782" s="65"/>
      <c r="AH782" s="65"/>
      <c r="AI782" s="85"/>
    </row>
    <row r="783" spans="20:35" s="46" customFormat="1" x14ac:dyDescent="0.25">
      <c r="T783" s="65"/>
      <c r="U783" s="65"/>
      <c r="AH783" s="65"/>
      <c r="AI783" s="85"/>
    </row>
    <row r="784" spans="20:35" s="46" customFormat="1" x14ac:dyDescent="0.25">
      <c r="T784" s="65"/>
      <c r="U784" s="65"/>
      <c r="AH784" s="65"/>
      <c r="AI784" s="85"/>
    </row>
    <row r="785" spans="20:35" s="46" customFormat="1" x14ac:dyDescent="0.25">
      <c r="T785" s="65"/>
      <c r="U785" s="65"/>
      <c r="AH785" s="65"/>
      <c r="AI785" s="85"/>
    </row>
    <row r="786" spans="20:35" s="46" customFormat="1" x14ac:dyDescent="0.25">
      <c r="T786" s="65"/>
      <c r="U786" s="65"/>
      <c r="AH786" s="65"/>
      <c r="AI786" s="85"/>
    </row>
    <row r="787" spans="20:35" s="46" customFormat="1" x14ac:dyDescent="0.25">
      <c r="T787" s="65"/>
      <c r="U787" s="65"/>
      <c r="AH787" s="65"/>
      <c r="AI787" s="85"/>
    </row>
    <row r="788" spans="20:35" s="46" customFormat="1" x14ac:dyDescent="0.25">
      <c r="T788" s="65"/>
      <c r="U788" s="65"/>
      <c r="AH788" s="65"/>
      <c r="AI788" s="85"/>
    </row>
    <row r="789" spans="20:35" s="46" customFormat="1" x14ac:dyDescent="0.25">
      <c r="T789" s="65"/>
      <c r="U789" s="65"/>
      <c r="AH789" s="65"/>
      <c r="AI789" s="85"/>
    </row>
    <row r="790" spans="20:35" s="46" customFormat="1" x14ac:dyDescent="0.25">
      <c r="T790" s="65"/>
      <c r="U790" s="65"/>
      <c r="AH790" s="65"/>
      <c r="AI790" s="85"/>
    </row>
    <row r="791" spans="20:35" s="46" customFormat="1" x14ac:dyDescent="0.25">
      <c r="T791" s="65"/>
      <c r="U791" s="65"/>
      <c r="AH791" s="65"/>
      <c r="AI791" s="85"/>
    </row>
    <row r="792" spans="20:35" s="46" customFormat="1" x14ac:dyDescent="0.25">
      <c r="T792" s="65"/>
      <c r="U792" s="65"/>
      <c r="AH792" s="65"/>
      <c r="AI792" s="85"/>
    </row>
    <row r="793" spans="20:35" s="46" customFormat="1" x14ac:dyDescent="0.25">
      <c r="T793" s="65"/>
      <c r="U793" s="65"/>
      <c r="AH793" s="65"/>
      <c r="AI793" s="85"/>
    </row>
    <row r="794" spans="20:35" s="46" customFormat="1" x14ac:dyDescent="0.25">
      <c r="T794" s="65"/>
      <c r="U794" s="65"/>
      <c r="AH794" s="65"/>
      <c r="AI794" s="85"/>
    </row>
    <row r="795" spans="20:35" s="46" customFormat="1" x14ac:dyDescent="0.25">
      <c r="T795" s="65"/>
      <c r="U795" s="65"/>
      <c r="AH795" s="65"/>
      <c r="AI795" s="85"/>
    </row>
    <row r="796" spans="20:35" s="46" customFormat="1" x14ac:dyDescent="0.25">
      <c r="T796" s="65"/>
      <c r="U796" s="65"/>
      <c r="AH796" s="65"/>
      <c r="AI796" s="85"/>
    </row>
    <row r="797" spans="20:35" s="46" customFormat="1" x14ac:dyDescent="0.25">
      <c r="T797" s="65"/>
      <c r="U797" s="65"/>
      <c r="AH797" s="65"/>
      <c r="AI797" s="85"/>
    </row>
    <row r="798" spans="20:35" s="46" customFormat="1" x14ac:dyDescent="0.25">
      <c r="T798" s="65"/>
      <c r="U798" s="65"/>
      <c r="AH798" s="65"/>
      <c r="AI798" s="85"/>
    </row>
    <row r="799" spans="20:35" s="46" customFormat="1" x14ac:dyDescent="0.25">
      <c r="T799" s="65"/>
      <c r="U799" s="65"/>
      <c r="AH799" s="65"/>
      <c r="AI799" s="85"/>
    </row>
    <row r="800" spans="20:35" s="46" customFormat="1" x14ac:dyDescent="0.25">
      <c r="T800" s="65"/>
      <c r="U800" s="65"/>
      <c r="AH800" s="65"/>
      <c r="AI800" s="85"/>
    </row>
    <row r="801" spans="20:35" s="46" customFormat="1" x14ac:dyDescent="0.25">
      <c r="T801" s="65"/>
      <c r="U801" s="65"/>
      <c r="AH801" s="65"/>
      <c r="AI801" s="85"/>
    </row>
    <row r="802" spans="20:35" s="46" customFormat="1" x14ac:dyDescent="0.25">
      <c r="T802" s="65"/>
      <c r="U802" s="65"/>
      <c r="AH802" s="65"/>
      <c r="AI802" s="85"/>
    </row>
    <row r="803" spans="20:35" s="46" customFormat="1" x14ac:dyDescent="0.25">
      <c r="T803" s="65"/>
      <c r="U803" s="65"/>
      <c r="AH803" s="65"/>
      <c r="AI803" s="85"/>
    </row>
    <row r="804" spans="20:35" s="46" customFormat="1" x14ac:dyDescent="0.25">
      <c r="T804" s="65"/>
      <c r="U804" s="65"/>
      <c r="AH804" s="65"/>
      <c r="AI804" s="85"/>
    </row>
    <row r="805" spans="20:35" s="46" customFormat="1" x14ac:dyDescent="0.25">
      <c r="T805" s="65"/>
      <c r="U805" s="65"/>
      <c r="AH805" s="65"/>
      <c r="AI805" s="85"/>
    </row>
    <row r="806" spans="20:35" s="46" customFormat="1" x14ac:dyDescent="0.25">
      <c r="T806" s="65"/>
      <c r="U806" s="65"/>
      <c r="AH806" s="65"/>
      <c r="AI806" s="85"/>
    </row>
    <row r="807" spans="20:35" s="46" customFormat="1" x14ac:dyDescent="0.25">
      <c r="T807" s="65"/>
      <c r="U807" s="65"/>
      <c r="AH807" s="65"/>
      <c r="AI807" s="85"/>
    </row>
    <row r="808" spans="20:35" s="46" customFormat="1" x14ac:dyDescent="0.25">
      <c r="T808" s="65"/>
      <c r="U808" s="65"/>
      <c r="AH808" s="65"/>
      <c r="AI808" s="85"/>
    </row>
    <row r="809" spans="20:35" s="46" customFormat="1" x14ac:dyDescent="0.25">
      <c r="T809" s="65"/>
      <c r="U809" s="65"/>
      <c r="AH809" s="65"/>
      <c r="AI809" s="85"/>
    </row>
    <row r="810" spans="20:35" s="46" customFormat="1" x14ac:dyDescent="0.25">
      <c r="T810" s="65"/>
      <c r="U810" s="65"/>
      <c r="AH810" s="65"/>
      <c r="AI810" s="85"/>
    </row>
    <row r="811" spans="20:35" s="46" customFormat="1" x14ac:dyDescent="0.25">
      <c r="T811" s="65"/>
      <c r="U811" s="65"/>
      <c r="AH811" s="65"/>
      <c r="AI811" s="85"/>
    </row>
    <row r="812" spans="20:35" s="46" customFormat="1" x14ac:dyDescent="0.25">
      <c r="T812" s="65"/>
      <c r="U812" s="65"/>
      <c r="AH812" s="65"/>
      <c r="AI812" s="85"/>
    </row>
    <row r="813" spans="20:35" s="46" customFormat="1" x14ac:dyDescent="0.25">
      <c r="T813" s="65"/>
      <c r="U813" s="65"/>
      <c r="AH813" s="65"/>
      <c r="AI813" s="85"/>
    </row>
    <row r="814" spans="20:35" s="46" customFormat="1" x14ac:dyDescent="0.25">
      <c r="T814" s="65"/>
      <c r="U814" s="65"/>
      <c r="AH814" s="65"/>
      <c r="AI814" s="85"/>
    </row>
    <row r="815" spans="20:35" s="46" customFormat="1" x14ac:dyDescent="0.25">
      <c r="T815" s="65"/>
      <c r="U815" s="65"/>
      <c r="AH815" s="65"/>
      <c r="AI815" s="85"/>
    </row>
    <row r="816" spans="20:35" s="46" customFormat="1" x14ac:dyDescent="0.25">
      <c r="T816" s="65"/>
      <c r="U816" s="65"/>
      <c r="AH816" s="65"/>
      <c r="AI816" s="85"/>
    </row>
    <row r="817" spans="20:35" s="46" customFormat="1" x14ac:dyDescent="0.25">
      <c r="T817" s="65"/>
      <c r="U817" s="65"/>
      <c r="AH817" s="65"/>
      <c r="AI817" s="85"/>
    </row>
    <row r="818" spans="20:35" s="46" customFormat="1" x14ac:dyDescent="0.25">
      <c r="T818" s="65"/>
      <c r="U818" s="65"/>
      <c r="AH818" s="65"/>
      <c r="AI818" s="85"/>
    </row>
    <row r="819" spans="20:35" s="46" customFormat="1" x14ac:dyDescent="0.25">
      <c r="T819" s="65"/>
      <c r="U819" s="65"/>
      <c r="AH819" s="65"/>
      <c r="AI819" s="85"/>
    </row>
    <row r="820" spans="20:35" s="46" customFormat="1" x14ac:dyDescent="0.25">
      <c r="T820" s="65"/>
      <c r="U820" s="65"/>
      <c r="AH820" s="65"/>
      <c r="AI820" s="85"/>
    </row>
    <row r="821" spans="20:35" s="46" customFormat="1" x14ac:dyDescent="0.25">
      <c r="T821" s="65"/>
      <c r="U821" s="65"/>
      <c r="AH821" s="65"/>
      <c r="AI821" s="85"/>
    </row>
    <row r="822" spans="20:35" s="46" customFormat="1" x14ac:dyDescent="0.25">
      <c r="T822" s="65"/>
      <c r="U822" s="65"/>
      <c r="AH822" s="65"/>
      <c r="AI822" s="85"/>
    </row>
    <row r="823" spans="20:35" s="46" customFormat="1" x14ac:dyDescent="0.25">
      <c r="T823" s="65"/>
      <c r="U823" s="65"/>
      <c r="AH823" s="65"/>
      <c r="AI823" s="85"/>
    </row>
    <row r="824" spans="20:35" s="46" customFormat="1" x14ac:dyDescent="0.25">
      <c r="T824" s="65"/>
      <c r="U824" s="65"/>
      <c r="AH824" s="65"/>
      <c r="AI824" s="85"/>
    </row>
    <row r="825" spans="20:35" s="46" customFormat="1" x14ac:dyDescent="0.25">
      <c r="T825" s="65"/>
      <c r="U825" s="65"/>
      <c r="AH825" s="65"/>
      <c r="AI825" s="85"/>
    </row>
    <row r="826" spans="20:35" s="46" customFormat="1" x14ac:dyDescent="0.25">
      <c r="T826" s="65"/>
      <c r="U826" s="65"/>
      <c r="AH826" s="65"/>
      <c r="AI826" s="85"/>
    </row>
    <row r="827" spans="20:35" s="46" customFormat="1" x14ac:dyDescent="0.25">
      <c r="T827" s="65"/>
      <c r="U827" s="65"/>
      <c r="AH827" s="65"/>
      <c r="AI827" s="85"/>
    </row>
    <row r="828" spans="20:35" s="46" customFormat="1" x14ac:dyDescent="0.25">
      <c r="T828" s="65"/>
      <c r="U828" s="65"/>
      <c r="AH828" s="65"/>
      <c r="AI828" s="85"/>
    </row>
    <row r="829" spans="20:35" s="46" customFormat="1" x14ac:dyDescent="0.25">
      <c r="T829" s="65"/>
      <c r="U829" s="65"/>
      <c r="AH829" s="65"/>
      <c r="AI829" s="85"/>
    </row>
    <row r="830" spans="20:35" s="46" customFormat="1" x14ac:dyDescent="0.25">
      <c r="T830" s="65"/>
      <c r="U830" s="65"/>
      <c r="AH830" s="65"/>
      <c r="AI830" s="85"/>
    </row>
    <row r="831" spans="20:35" s="46" customFormat="1" x14ac:dyDescent="0.25">
      <c r="T831" s="65"/>
      <c r="U831" s="65"/>
      <c r="AH831" s="65"/>
      <c r="AI831" s="85"/>
    </row>
    <row r="832" spans="20:35" s="46" customFormat="1" x14ac:dyDescent="0.25">
      <c r="T832" s="65"/>
      <c r="U832" s="65"/>
      <c r="AH832" s="65"/>
      <c r="AI832" s="85"/>
    </row>
    <row r="833" spans="20:35" s="46" customFormat="1" x14ac:dyDescent="0.25">
      <c r="T833" s="65"/>
      <c r="U833" s="65"/>
      <c r="AH833" s="65"/>
      <c r="AI833" s="85"/>
    </row>
    <row r="834" spans="20:35" s="46" customFormat="1" x14ac:dyDescent="0.25">
      <c r="T834" s="65"/>
      <c r="U834" s="65"/>
      <c r="AH834" s="65"/>
      <c r="AI834" s="85"/>
    </row>
    <row r="835" spans="20:35" s="46" customFormat="1" x14ac:dyDescent="0.25">
      <c r="T835" s="65"/>
      <c r="U835" s="65"/>
      <c r="AH835" s="65"/>
      <c r="AI835" s="85"/>
    </row>
    <row r="836" spans="20:35" s="46" customFormat="1" x14ac:dyDescent="0.25">
      <c r="T836" s="65"/>
      <c r="U836" s="65"/>
      <c r="AH836" s="65"/>
      <c r="AI836" s="85"/>
    </row>
    <row r="837" spans="20:35" s="46" customFormat="1" x14ac:dyDescent="0.25">
      <c r="T837" s="65"/>
      <c r="U837" s="65"/>
      <c r="AH837" s="65"/>
      <c r="AI837" s="85"/>
    </row>
    <row r="838" spans="20:35" s="46" customFormat="1" x14ac:dyDescent="0.25">
      <c r="T838" s="65"/>
      <c r="U838" s="65"/>
      <c r="AH838" s="65"/>
      <c r="AI838" s="85"/>
    </row>
    <row r="839" spans="20:35" s="46" customFormat="1" x14ac:dyDescent="0.25">
      <c r="T839" s="65"/>
      <c r="U839" s="65"/>
      <c r="AH839" s="65"/>
      <c r="AI839" s="85"/>
    </row>
    <row r="840" spans="20:35" s="46" customFormat="1" x14ac:dyDescent="0.25">
      <c r="T840" s="65"/>
      <c r="U840" s="65"/>
      <c r="AH840" s="65"/>
      <c r="AI840" s="85"/>
    </row>
    <row r="841" spans="20:35" s="46" customFormat="1" x14ac:dyDescent="0.25">
      <c r="T841" s="65"/>
      <c r="U841" s="65"/>
      <c r="AH841" s="65"/>
      <c r="AI841" s="85"/>
    </row>
    <row r="842" spans="20:35" s="46" customFormat="1" x14ac:dyDescent="0.25">
      <c r="T842" s="65"/>
      <c r="U842" s="65"/>
      <c r="AH842" s="65"/>
      <c r="AI842" s="85"/>
    </row>
    <row r="843" spans="20:35" s="46" customFormat="1" x14ac:dyDescent="0.25">
      <c r="T843" s="65"/>
      <c r="U843" s="65"/>
      <c r="AH843" s="65"/>
      <c r="AI843" s="85"/>
    </row>
    <row r="844" spans="20:35" s="46" customFormat="1" x14ac:dyDescent="0.25">
      <c r="T844" s="65"/>
      <c r="U844" s="65"/>
      <c r="AH844" s="65"/>
      <c r="AI844" s="85"/>
    </row>
    <row r="845" spans="20:35" s="46" customFormat="1" x14ac:dyDescent="0.25">
      <c r="T845" s="65"/>
      <c r="U845" s="65"/>
      <c r="AH845" s="65"/>
      <c r="AI845" s="85"/>
    </row>
    <row r="846" spans="20:35" s="46" customFormat="1" x14ac:dyDescent="0.25">
      <c r="T846" s="65"/>
      <c r="U846" s="65"/>
      <c r="AH846" s="65"/>
      <c r="AI846" s="85"/>
    </row>
    <row r="847" spans="20:35" s="46" customFormat="1" x14ac:dyDescent="0.25">
      <c r="T847" s="65"/>
      <c r="U847" s="65"/>
      <c r="AH847" s="65"/>
      <c r="AI847" s="85"/>
    </row>
    <row r="848" spans="20:35" s="46" customFormat="1" x14ac:dyDescent="0.25">
      <c r="T848" s="65"/>
      <c r="U848" s="65"/>
      <c r="AH848" s="65"/>
      <c r="AI848" s="85"/>
    </row>
    <row r="849" spans="20:35" s="46" customFormat="1" x14ac:dyDescent="0.25">
      <c r="T849" s="65"/>
      <c r="U849" s="65"/>
      <c r="AH849" s="65"/>
      <c r="AI849" s="85"/>
    </row>
    <row r="850" spans="20:35" s="46" customFormat="1" x14ac:dyDescent="0.25">
      <c r="T850" s="65"/>
      <c r="U850" s="65"/>
      <c r="AH850" s="65"/>
      <c r="AI850" s="85"/>
    </row>
    <row r="851" spans="20:35" s="46" customFormat="1" x14ac:dyDescent="0.25">
      <c r="T851" s="65"/>
      <c r="U851" s="65"/>
      <c r="AH851" s="65"/>
      <c r="AI851" s="85"/>
    </row>
    <row r="852" spans="20:35" s="46" customFormat="1" x14ac:dyDescent="0.25">
      <c r="T852" s="65"/>
      <c r="U852" s="65"/>
      <c r="AH852" s="65"/>
      <c r="AI852" s="85"/>
    </row>
    <row r="853" spans="20:35" s="46" customFormat="1" x14ac:dyDescent="0.25">
      <c r="T853" s="65"/>
      <c r="U853" s="65"/>
      <c r="AH853" s="65"/>
      <c r="AI853" s="85"/>
    </row>
    <row r="854" spans="20:35" s="46" customFormat="1" x14ac:dyDescent="0.25">
      <c r="T854" s="65"/>
      <c r="U854" s="65"/>
      <c r="AH854" s="65"/>
      <c r="AI854" s="85"/>
    </row>
    <row r="855" spans="20:35" s="46" customFormat="1" x14ac:dyDescent="0.25">
      <c r="T855" s="65"/>
      <c r="U855" s="65"/>
      <c r="AH855" s="65"/>
      <c r="AI855" s="85"/>
    </row>
    <row r="856" spans="20:35" s="46" customFormat="1" x14ac:dyDescent="0.25">
      <c r="T856" s="65"/>
      <c r="U856" s="65"/>
      <c r="AH856" s="65"/>
      <c r="AI856" s="85"/>
    </row>
    <row r="857" spans="20:35" s="46" customFormat="1" x14ac:dyDescent="0.25">
      <c r="T857" s="65"/>
      <c r="U857" s="65"/>
      <c r="AH857" s="65"/>
      <c r="AI857" s="85"/>
    </row>
    <row r="858" spans="20:35" s="46" customFormat="1" x14ac:dyDescent="0.25">
      <c r="T858" s="65"/>
      <c r="U858" s="65"/>
      <c r="AH858" s="65"/>
      <c r="AI858" s="85"/>
    </row>
    <row r="859" spans="20:35" s="46" customFormat="1" x14ac:dyDescent="0.25">
      <c r="T859" s="65"/>
      <c r="U859" s="65"/>
      <c r="AH859" s="65"/>
      <c r="AI859" s="85"/>
    </row>
    <row r="860" spans="20:35" s="46" customFormat="1" x14ac:dyDescent="0.25">
      <c r="T860" s="65"/>
      <c r="U860" s="65"/>
      <c r="AH860" s="65"/>
      <c r="AI860" s="85"/>
    </row>
    <row r="861" spans="20:35" s="46" customFormat="1" x14ac:dyDescent="0.25">
      <c r="T861" s="65"/>
      <c r="U861" s="65"/>
      <c r="AH861" s="65"/>
      <c r="AI861" s="85"/>
    </row>
    <row r="862" spans="20:35" s="46" customFormat="1" x14ac:dyDescent="0.25">
      <c r="T862" s="65"/>
      <c r="U862" s="65"/>
      <c r="AH862" s="65"/>
      <c r="AI862" s="85"/>
    </row>
    <row r="863" spans="20:35" s="46" customFormat="1" x14ac:dyDescent="0.25">
      <c r="T863" s="65"/>
      <c r="U863" s="65"/>
      <c r="AH863" s="65"/>
      <c r="AI863" s="85"/>
    </row>
    <row r="864" spans="20:35" s="46" customFormat="1" x14ac:dyDescent="0.25">
      <c r="T864" s="65"/>
      <c r="U864" s="65"/>
      <c r="AH864" s="65"/>
      <c r="AI864" s="85"/>
    </row>
    <row r="865" spans="20:35" s="46" customFormat="1" x14ac:dyDescent="0.25">
      <c r="T865" s="65"/>
      <c r="U865" s="65"/>
      <c r="AH865" s="65"/>
      <c r="AI865" s="85"/>
    </row>
    <row r="866" spans="20:35" s="46" customFormat="1" x14ac:dyDescent="0.25">
      <c r="T866" s="65"/>
      <c r="U866" s="65"/>
      <c r="AH866" s="65"/>
      <c r="AI866" s="85"/>
    </row>
    <row r="867" spans="20:35" s="46" customFormat="1" x14ac:dyDescent="0.25">
      <c r="T867" s="65"/>
      <c r="U867" s="65"/>
      <c r="AH867" s="65"/>
      <c r="AI867" s="85"/>
    </row>
    <row r="868" spans="20:35" s="46" customFormat="1" x14ac:dyDescent="0.25">
      <c r="T868" s="65"/>
      <c r="U868" s="65"/>
      <c r="AH868" s="65"/>
      <c r="AI868" s="85"/>
    </row>
    <row r="869" spans="20:35" s="46" customFormat="1" x14ac:dyDescent="0.25">
      <c r="T869" s="65"/>
      <c r="U869" s="65"/>
      <c r="AH869" s="65"/>
      <c r="AI869" s="85"/>
    </row>
    <row r="870" spans="20:35" s="46" customFormat="1" x14ac:dyDescent="0.25">
      <c r="T870" s="65"/>
      <c r="U870" s="65"/>
      <c r="AH870" s="65"/>
      <c r="AI870" s="85"/>
    </row>
    <row r="871" spans="20:35" s="46" customFormat="1" x14ac:dyDescent="0.25">
      <c r="T871" s="65"/>
      <c r="U871" s="65"/>
      <c r="AH871" s="65"/>
      <c r="AI871" s="85"/>
    </row>
    <row r="872" spans="20:35" s="46" customFormat="1" x14ac:dyDescent="0.25">
      <c r="T872" s="65"/>
      <c r="U872" s="65"/>
      <c r="AH872" s="65"/>
      <c r="AI872" s="85"/>
    </row>
    <row r="873" spans="20:35" s="46" customFormat="1" x14ac:dyDescent="0.25">
      <c r="T873" s="65"/>
      <c r="U873" s="65"/>
      <c r="AH873" s="65"/>
      <c r="AI873" s="85"/>
    </row>
    <row r="874" spans="20:35" s="46" customFormat="1" x14ac:dyDescent="0.25">
      <c r="T874" s="65"/>
      <c r="U874" s="65"/>
      <c r="AH874" s="65"/>
      <c r="AI874" s="85"/>
    </row>
    <row r="875" spans="20:35" s="46" customFormat="1" x14ac:dyDescent="0.25">
      <c r="T875" s="65"/>
      <c r="U875" s="65"/>
      <c r="AH875" s="65"/>
      <c r="AI875" s="85"/>
    </row>
    <row r="876" spans="20:35" s="46" customFormat="1" x14ac:dyDescent="0.25">
      <c r="T876" s="65"/>
      <c r="U876" s="65"/>
      <c r="AH876" s="65"/>
      <c r="AI876" s="85"/>
    </row>
    <row r="877" spans="20:35" s="46" customFormat="1" x14ac:dyDescent="0.25">
      <c r="T877" s="65"/>
      <c r="U877" s="65"/>
      <c r="AH877" s="65"/>
      <c r="AI877" s="85"/>
    </row>
    <row r="878" spans="20:35" s="46" customFormat="1" x14ac:dyDescent="0.25">
      <c r="T878" s="65"/>
      <c r="U878" s="65"/>
      <c r="AH878" s="65"/>
      <c r="AI878" s="85"/>
    </row>
    <row r="879" spans="20:35" s="46" customFormat="1" x14ac:dyDescent="0.25">
      <c r="T879" s="65"/>
      <c r="U879" s="65"/>
      <c r="AH879" s="65"/>
      <c r="AI879" s="85"/>
    </row>
    <row r="880" spans="20:35" s="46" customFormat="1" x14ac:dyDescent="0.25">
      <c r="T880" s="65"/>
      <c r="U880" s="65"/>
      <c r="AH880" s="65"/>
      <c r="AI880" s="85"/>
    </row>
    <row r="881" spans="20:35" s="46" customFormat="1" x14ac:dyDescent="0.25">
      <c r="T881" s="65"/>
      <c r="U881" s="65"/>
      <c r="AH881" s="65"/>
      <c r="AI881" s="85"/>
    </row>
    <row r="882" spans="20:35" s="46" customFormat="1" x14ac:dyDescent="0.25">
      <c r="T882" s="65"/>
      <c r="U882" s="65"/>
      <c r="AH882" s="65"/>
      <c r="AI882" s="85"/>
    </row>
    <row r="883" spans="20:35" s="46" customFormat="1" x14ac:dyDescent="0.25">
      <c r="T883" s="65"/>
      <c r="U883" s="65"/>
      <c r="AH883" s="65"/>
      <c r="AI883" s="85"/>
    </row>
    <row r="884" spans="20:35" s="46" customFormat="1" x14ac:dyDescent="0.25">
      <c r="T884" s="65"/>
      <c r="U884" s="65"/>
      <c r="AH884" s="65"/>
      <c r="AI884" s="85"/>
    </row>
    <row r="885" spans="20:35" s="46" customFormat="1" x14ac:dyDescent="0.25">
      <c r="T885" s="65"/>
      <c r="U885" s="65"/>
      <c r="AH885" s="65"/>
      <c r="AI885" s="85"/>
    </row>
    <row r="886" spans="20:35" s="46" customFormat="1" x14ac:dyDescent="0.25">
      <c r="T886" s="65"/>
      <c r="U886" s="65"/>
      <c r="AH886" s="65"/>
      <c r="AI886" s="85"/>
    </row>
    <row r="887" spans="20:35" s="46" customFormat="1" x14ac:dyDescent="0.25">
      <c r="T887" s="65"/>
      <c r="U887" s="65"/>
      <c r="AH887" s="65"/>
      <c r="AI887" s="85"/>
    </row>
    <row r="888" spans="20:35" s="46" customFormat="1" x14ac:dyDescent="0.25">
      <c r="T888" s="65"/>
      <c r="U888" s="65"/>
      <c r="AH888" s="65"/>
      <c r="AI888" s="85"/>
    </row>
    <row r="889" spans="20:35" s="46" customFormat="1" x14ac:dyDescent="0.25">
      <c r="T889" s="65"/>
      <c r="U889" s="65"/>
      <c r="AH889" s="65"/>
      <c r="AI889" s="85"/>
    </row>
    <row r="890" spans="20:35" s="46" customFormat="1" x14ac:dyDescent="0.25">
      <c r="T890" s="65"/>
      <c r="U890" s="65"/>
      <c r="AH890" s="65"/>
      <c r="AI890" s="85"/>
    </row>
    <row r="891" spans="20:35" s="46" customFormat="1" x14ac:dyDescent="0.25">
      <c r="T891" s="65"/>
      <c r="U891" s="65"/>
      <c r="AH891" s="65"/>
      <c r="AI891" s="85"/>
    </row>
    <row r="892" spans="20:35" s="46" customFormat="1" x14ac:dyDescent="0.25">
      <c r="T892" s="65"/>
      <c r="U892" s="65"/>
      <c r="AH892" s="65"/>
      <c r="AI892" s="85"/>
    </row>
    <row r="893" spans="20:35" s="46" customFormat="1" x14ac:dyDescent="0.25">
      <c r="T893" s="65"/>
      <c r="U893" s="65"/>
      <c r="AH893" s="65"/>
      <c r="AI893" s="85"/>
    </row>
    <row r="894" spans="20:35" s="46" customFormat="1" x14ac:dyDescent="0.25">
      <c r="T894" s="65"/>
      <c r="U894" s="65"/>
      <c r="AH894" s="65"/>
      <c r="AI894" s="85"/>
    </row>
    <row r="895" spans="20:35" s="46" customFormat="1" x14ac:dyDescent="0.25">
      <c r="T895" s="65"/>
      <c r="U895" s="65"/>
      <c r="AH895" s="65"/>
      <c r="AI895" s="85"/>
    </row>
    <row r="896" spans="20:35" s="46" customFormat="1" x14ac:dyDescent="0.25">
      <c r="T896" s="65"/>
      <c r="U896" s="65"/>
      <c r="AH896" s="65"/>
      <c r="AI896" s="85"/>
    </row>
    <row r="897" spans="20:35" s="46" customFormat="1" x14ac:dyDescent="0.25">
      <c r="T897" s="65"/>
      <c r="U897" s="65"/>
      <c r="AH897" s="65"/>
      <c r="AI897" s="85"/>
    </row>
    <row r="898" spans="20:35" s="46" customFormat="1" x14ac:dyDescent="0.25">
      <c r="T898" s="65"/>
      <c r="U898" s="65"/>
      <c r="AH898" s="65"/>
      <c r="AI898" s="85"/>
    </row>
    <row r="899" spans="20:35" s="46" customFormat="1" x14ac:dyDescent="0.25">
      <c r="T899" s="65"/>
      <c r="U899" s="65"/>
      <c r="AH899" s="65"/>
      <c r="AI899" s="85"/>
    </row>
    <row r="900" spans="20:35" s="46" customFormat="1" x14ac:dyDescent="0.25">
      <c r="T900" s="65"/>
      <c r="U900" s="65"/>
      <c r="AH900" s="65"/>
      <c r="AI900" s="85"/>
    </row>
    <row r="901" spans="20:35" s="46" customFormat="1" x14ac:dyDescent="0.25">
      <c r="T901" s="65"/>
      <c r="U901" s="65"/>
      <c r="AH901" s="65"/>
      <c r="AI901" s="85"/>
    </row>
    <row r="902" spans="20:35" s="46" customFormat="1" x14ac:dyDescent="0.25">
      <c r="T902" s="65"/>
      <c r="U902" s="65"/>
      <c r="AH902" s="65"/>
      <c r="AI902" s="85"/>
    </row>
    <row r="903" spans="20:35" s="46" customFormat="1" x14ac:dyDescent="0.25">
      <c r="T903" s="65"/>
      <c r="U903" s="65"/>
      <c r="AH903" s="65"/>
      <c r="AI903" s="85"/>
    </row>
    <row r="904" spans="20:35" s="46" customFormat="1" x14ac:dyDescent="0.25">
      <c r="T904" s="65"/>
      <c r="U904" s="65"/>
      <c r="AH904" s="65"/>
      <c r="AI904" s="85"/>
    </row>
    <row r="905" spans="20:35" s="46" customFormat="1" x14ac:dyDescent="0.25">
      <c r="T905" s="65"/>
      <c r="U905" s="65"/>
      <c r="AH905" s="65"/>
      <c r="AI905" s="85"/>
    </row>
    <row r="906" spans="20:35" s="46" customFormat="1" x14ac:dyDescent="0.25">
      <c r="T906" s="65"/>
      <c r="U906" s="65"/>
      <c r="AH906" s="65"/>
      <c r="AI906" s="85"/>
    </row>
    <row r="907" spans="20:35" s="46" customFormat="1" x14ac:dyDescent="0.25">
      <c r="T907" s="65"/>
      <c r="U907" s="65"/>
      <c r="AH907" s="65"/>
      <c r="AI907" s="85"/>
    </row>
    <row r="908" spans="20:35" s="46" customFormat="1" x14ac:dyDescent="0.25">
      <c r="T908" s="65"/>
      <c r="U908" s="65"/>
      <c r="AH908" s="65"/>
      <c r="AI908" s="85"/>
    </row>
    <row r="909" spans="20:35" s="46" customFormat="1" x14ac:dyDescent="0.25">
      <c r="T909" s="65"/>
      <c r="U909" s="65"/>
      <c r="AH909" s="65"/>
      <c r="AI909" s="85"/>
    </row>
    <row r="910" spans="20:35" s="46" customFormat="1" x14ac:dyDescent="0.25">
      <c r="T910" s="65"/>
      <c r="U910" s="65"/>
      <c r="AH910" s="65"/>
      <c r="AI910" s="85"/>
    </row>
    <row r="911" spans="20:35" s="46" customFormat="1" x14ac:dyDescent="0.25">
      <c r="T911" s="65"/>
      <c r="U911" s="65"/>
      <c r="AH911" s="65"/>
      <c r="AI911" s="85"/>
    </row>
    <row r="912" spans="20:35" s="46" customFormat="1" x14ac:dyDescent="0.25">
      <c r="T912" s="65"/>
      <c r="U912" s="65"/>
      <c r="AH912" s="65"/>
      <c r="AI912" s="85"/>
    </row>
    <row r="913" spans="20:35" s="46" customFormat="1" x14ac:dyDescent="0.25">
      <c r="T913" s="65"/>
      <c r="U913" s="65"/>
      <c r="AH913" s="65"/>
      <c r="AI913" s="85"/>
    </row>
    <row r="914" spans="20:35" s="46" customFormat="1" x14ac:dyDescent="0.25">
      <c r="T914" s="65"/>
      <c r="U914" s="65"/>
      <c r="AH914" s="65"/>
      <c r="AI914" s="85"/>
    </row>
    <row r="915" spans="20:35" s="46" customFormat="1" x14ac:dyDescent="0.25">
      <c r="T915" s="65"/>
      <c r="U915" s="65"/>
      <c r="AH915" s="65"/>
      <c r="AI915" s="85"/>
    </row>
    <row r="916" spans="20:35" s="46" customFormat="1" x14ac:dyDescent="0.25">
      <c r="T916" s="65"/>
      <c r="U916" s="65"/>
      <c r="AH916" s="65"/>
      <c r="AI916" s="85"/>
    </row>
    <row r="917" spans="20:35" s="46" customFormat="1" x14ac:dyDescent="0.25">
      <c r="T917" s="65"/>
      <c r="U917" s="65"/>
      <c r="AH917" s="65"/>
      <c r="AI917" s="85"/>
    </row>
    <row r="918" spans="20:35" s="46" customFormat="1" x14ac:dyDescent="0.25">
      <c r="T918" s="65"/>
      <c r="U918" s="65"/>
      <c r="AH918" s="65"/>
      <c r="AI918" s="85"/>
    </row>
    <row r="919" spans="20:35" s="46" customFormat="1" x14ac:dyDescent="0.25">
      <c r="T919" s="65"/>
      <c r="U919" s="65"/>
      <c r="AH919" s="65"/>
      <c r="AI919" s="85"/>
    </row>
    <row r="920" spans="20:35" s="46" customFormat="1" x14ac:dyDescent="0.25">
      <c r="T920" s="65"/>
      <c r="U920" s="65"/>
      <c r="AH920" s="65"/>
      <c r="AI920" s="85"/>
    </row>
    <row r="921" spans="20:35" s="46" customFormat="1" x14ac:dyDescent="0.25">
      <c r="T921" s="65"/>
      <c r="U921" s="65"/>
      <c r="AH921" s="65"/>
      <c r="AI921" s="85"/>
    </row>
    <row r="922" spans="20:35" s="46" customFormat="1" x14ac:dyDescent="0.25">
      <c r="T922" s="65"/>
      <c r="U922" s="65"/>
      <c r="AH922" s="65"/>
      <c r="AI922" s="85"/>
    </row>
    <row r="923" spans="20:35" s="46" customFormat="1" x14ac:dyDescent="0.25">
      <c r="T923" s="65"/>
      <c r="U923" s="65"/>
      <c r="AH923" s="65"/>
      <c r="AI923" s="85"/>
    </row>
    <row r="924" spans="20:35" s="46" customFormat="1" x14ac:dyDescent="0.25">
      <c r="T924" s="65"/>
      <c r="U924" s="65"/>
      <c r="AH924" s="65"/>
      <c r="AI924" s="85"/>
    </row>
    <row r="925" spans="20:35" s="46" customFormat="1" x14ac:dyDescent="0.25">
      <c r="T925" s="65"/>
      <c r="U925" s="65"/>
      <c r="AH925" s="65"/>
      <c r="AI925" s="85"/>
    </row>
    <row r="926" spans="20:35" s="46" customFormat="1" x14ac:dyDescent="0.25">
      <c r="T926" s="65"/>
      <c r="U926" s="65"/>
      <c r="AH926" s="65"/>
      <c r="AI926" s="85"/>
    </row>
    <row r="927" spans="20:35" s="46" customFormat="1" x14ac:dyDescent="0.25">
      <c r="T927" s="65"/>
      <c r="U927" s="65"/>
      <c r="AH927" s="65"/>
      <c r="AI927" s="85"/>
    </row>
    <row r="928" spans="20:35" s="46" customFormat="1" x14ac:dyDescent="0.25">
      <c r="T928" s="65"/>
      <c r="U928" s="65"/>
      <c r="AH928" s="65"/>
      <c r="AI928" s="85"/>
    </row>
    <row r="929" spans="20:35" s="46" customFormat="1" x14ac:dyDescent="0.25">
      <c r="T929" s="65"/>
      <c r="U929" s="65"/>
      <c r="AH929" s="65"/>
      <c r="AI929" s="85"/>
    </row>
    <row r="930" spans="20:35" s="46" customFormat="1" x14ac:dyDescent="0.25">
      <c r="T930" s="65"/>
      <c r="U930" s="65"/>
      <c r="AH930" s="65"/>
      <c r="AI930" s="85"/>
    </row>
    <row r="931" spans="20:35" s="46" customFormat="1" x14ac:dyDescent="0.25">
      <c r="T931" s="65"/>
      <c r="U931" s="65"/>
      <c r="AH931" s="65"/>
      <c r="AI931" s="85"/>
    </row>
    <row r="932" spans="20:35" s="46" customFormat="1" x14ac:dyDescent="0.25">
      <c r="T932" s="65"/>
      <c r="U932" s="65"/>
      <c r="AH932" s="65"/>
      <c r="AI932" s="85"/>
    </row>
    <row r="933" spans="20:35" s="46" customFormat="1" x14ac:dyDescent="0.25">
      <c r="T933" s="65"/>
      <c r="U933" s="65"/>
      <c r="AH933" s="65"/>
      <c r="AI933" s="85"/>
    </row>
    <row r="934" spans="20:35" s="46" customFormat="1" x14ac:dyDescent="0.25">
      <c r="T934" s="65"/>
      <c r="U934" s="65"/>
      <c r="AH934" s="65"/>
      <c r="AI934" s="85"/>
    </row>
    <row r="935" spans="20:35" s="46" customFormat="1" x14ac:dyDescent="0.25">
      <c r="T935" s="65"/>
      <c r="U935" s="65"/>
      <c r="AH935" s="65"/>
      <c r="AI935" s="85"/>
    </row>
    <row r="936" spans="20:35" s="46" customFormat="1" x14ac:dyDescent="0.25">
      <c r="T936" s="65"/>
      <c r="U936" s="65"/>
      <c r="AH936" s="65"/>
      <c r="AI936" s="85"/>
    </row>
    <row r="937" spans="20:35" s="46" customFormat="1" x14ac:dyDescent="0.25">
      <c r="T937" s="65"/>
      <c r="U937" s="65"/>
      <c r="AH937" s="65"/>
      <c r="AI937" s="85"/>
    </row>
    <row r="938" spans="20:35" s="46" customFormat="1" x14ac:dyDescent="0.25">
      <c r="T938" s="65"/>
      <c r="U938" s="65"/>
      <c r="AH938" s="65"/>
      <c r="AI938" s="85"/>
    </row>
    <row r="939" spans="20:35" s="46" customFormat="1" x14ac:dyDescent="0.25">
      <c r="T939" s="65"/>
      <c r="U939" s="65"/>
      <c r="AH939" s="65"/>
      <c r="AI939" s="85"/>
    </row>
    <row r="940" spans="20:35" s="46" customFormat="1" x14ac:dyDescent="0.25">
      <c r="T940" s="65"/>
      <c r="U940" s="65"/>
      <c r="AH940" s="65"/>
      <c r="AI940" s="85"/>
    </row>
    <row r="941" spans="20:35" s="46" customFormat="1" x14ac:dyDescent="0.25">
      <c r="T941" s="65"/>
      <c r="U941" s="65"/>
      <c r="AH941" s="65"/>
      <c r="AI941" s="85"/>
    </row>
    <row r="942" spans="20:35" s="46" customFormat="1" x14ac:dyDescent="0.25">
      <c r="T942" s="65"/>
      <c r="U942" s="65"/>
      <c r="AH942" s="65"/>
      <c r="AI942" s="85"/>
    </row>
    <row r="943" spans="20:35" s="46" customFormat="1" x14ac:dyDescent="0.25">
      <c r="T943" s="65"/>
      <c r="U943" s="65"/>
      <c r="AH943" s="65"/>
      <c r="AI943" s="85"/>
    </row>
    <row r="944" spans="20:35" s="46" customFormat="1" x14ac:dyDescent="0.25">
      <c r="T944" s="65"/>
      <c r="U944" s="65"/>
      <c r="AH944" s="65"/>
      <c r="AI944" s="85"/>
    </row>
    <row r="945" spans="20:35" s="46" customFormat="1" x14ac:dyDescent="0.25">
      <c r="T945" s="65"/>
      <c r="U945" s="65"/>
      <c r="AH945" s="65"/>
      <c r="AI945" s="85"/>
    </row>
    <row r="946" spans="20:35" s="46" customFormat="1" x14ac:dyDescent="0.25">
      <c r="T946" s="65"/>
      <c r="U946" s="65"/>
      <c r="AH946" s="65"/>
      <c r="AI946" s="85"/>
    </row>
    <row r="947" spans="20:35" s="46" customFormat="1" x14ac:dyDescent="0.25">
      <c r="T947" s="65"/>
      <c r="U947" s="65"/>
      <c r="AH947" s="65"/>
      <c r="AI947" s="85"/>
    </row>
    <row r="948" spans="20:35" s="46" customFormat="1" x14ac:dyDescent="0.25">
      <c r="T948" s="65"/>
      <c r="U948" s="65"/>
      <c r="AH948" s="65"/>
      <c r="AI948" s="85"/>
    </row>
    <row r="949" spans="20:35" s="46" customFormat="1" x14ac:dyDescent="0.25">
      <c r="T949" s="65"/>
      <c r="U949" s="65"/>
      <c r="AH949" s="65"/>
      <c r="AI949" s="85"/>
    </row>
    <row r="950" spans="20:35" s="46" customFormat="1" x14ac:dyDescent="0.25">
      <c r="T950" s="65"/>
      <c r="U950" s="65"/>
      <c r="AH950" s="65"/>
      <c r="AI950" s="85"/>
    </row>
    <row r="951" spans="20:35" s="46" customFormat="1" x14ac:dyDescent="0.25">
      <c r="T951" s="65"/>
      <c r="U951" s="65"/>
      <c r="AH951" s="65"/>
      <c r="AI951" s="85"/>
    </row>
    <row r="952" spans="20:35" s="46" customFormat="1" x14ac:dyDescent="0.25">
      <c r="T952" s="65"/>
      <c r="U952" s="65"/>
      <c r="AH952" s="65"/>
      <c r="AI952" s="85"/>
    </row>
    <row r="953" spans="20:35" s="46" customFormat="1" x14ac:dyDescent="0.25">
      <c r="T953" s="65"/>
      <c r="U953" s="65"/>
      <c r="AH953" s="65"/>
      <c r="AI953" s="85"/>
    </row>
    <row r="954" spans="20:35" s="46" customFormat="1" x14ac:dyDescent="0.25">
      <c r="T954" s="65"/>
      <c r="U954" s="65"/>
      <c r="AH954" s="65"/>
      <c r="AI954" s="85"/>
    </row>
    <row r="955" spans="20:35" s="46" customFormat="1" x14ac:dyDescent="0.25">
      <c r="T955" s="65"/>
      <c r="U955" s="65"/>
      <c r="AH955" s="65"/>
      <c r="AI955" s="85"/>
    </row>
    <row r="956" spans="20:35" s="46" customFormat="1" x14ac:dyDescent="0.25">
      <c r="T956" s="65"/>
      <c r="U956" s="65"/>
      <c r="AH956" s="65"/>
      <c r="AI956" s="85"/>
    </row>
    <row r="957" spans="20:35" s="46" customFormat="1" x14ac:dyDescent="0.25">
      <c r="T957" s="65"/>
      <c r="U957" s="65"/>
      <c r="AH957" s="65"/>
      <c r="AI957" s="85"/>
    </row>
    <row r="958" spans="20:35" s="46" customFormat="1" x14ac:dyDescent="0.25">
      <c r="T958" s="65"/>
      <c r="U958" s="65"/>
      <c r="AH958" s="65"/>
      <c r="AI958" s="85"/>
    </row>
    <row r="959" spans="20:35" s="46" customFormat="1" x14ac:dyDescent="0.25">
      <c r="T959" s="65"/>
      <c r="U959" s="65"/>
      <c r="AH959" s="65"/>
      <c r="AI959" s="85"/>
    </row>
    <row r="960" spans="20:35" s="46" customFormat="1" x14ac:dyDescent="0.25">
      <c r="T960" s="65"/>
      <c r="U960" s="65"/>
      <c r="AH960" s="65"/>
      <c r="AI960" s="85"/>
    </row>
    <row r="961" spans="20:35" s="46" customFormat="1" x14ac:dyDescent="0.25">
      <c r="T961" s="65"/>
      <c r="U961" s="65"/>
      <c r="AH961" s="65"/>
      <c r="AI961" s="85"/>
    </row>
    <row r="962" spans="20:35" s="46" customFormat="1" x14ac:dyDescent="0.25">
      <c r="T962" s="65"/>
      <c r="U962" s="65"/>
      <c r="AH962" s="65"/>
      <c r="AI962" s="85"/>
    </row>
    <row r="963" spans="20:35" s="46" customFormat="1" x14ac:dyDescent="0.25">
      <c r="T963" s="65"/>
      <c r="U963" s="65"/>
      <c r="AH963" s="65"/>
      <c r="AI963" s="85"/>
    </row>
    <row r="964" spans="20:35" s="46" customFormat="1" x14ac:dyDescent="0.25">
      <c r="T964" s="65"/>
      <c r="U964" s="65"/>
      <c r="AH964" s="65"/>
      <c r="AI964" s="85"/>
    </row>
    <row r="965" spans="20:35" s="46" customFormat="1" x14ac:dyDescent="0.25">
      <c r="T965" s="65"/>
      <c r="U965" s="65"/>
      <c r="AH965" s="65"/>
      <c r="AI965" s="85"/>
    </row>
    <row r="966" spans="20:35" s="46" customFormat="1" x14ac:dyDescent="0.25">
      <c r="T966" s="65"/>
      <c r="U966" s="65"/>
      <c r="AH966" s="65"/>
      <c r="AI966" s="85"/>
    </row>
    <row r="967" spans="20:35" s="46" customFormat="1" x14ac:dyDescent="0.25">
      <c r="T967" s="65"/>
      <c r="U967" s="65"/>
      <c r="AH967" s="65"/>
      <c r="AI967" s="85"/>
    </row>
    <row r="968" spans="20:35" s="46" customFormat="1" x14ac:dyDescent="0.25">
      <c r="T968" s="65"/>
      <c r="U968" s="65"/>
      <c r="AH968" s="65"/>
      <c r="AI968" s="85"/>
    </row>
    <row r="969" spans="20:35" s="46" customFormat="1" x14ac:dyDescent="0.25">
      <c r="T969" s="65"/>
      <c r="U969" s="65"/>
      <c r="AH969" s="65"/>
      <c r="AI969" s="85"/>
    </row>
    <row r="970" spans="20:35" s="46" customFormat="1" x14ac:dyDescent="0.25">
      <c r="T970" s="65"/>
      <c r="U970" s="65"/>
      <c r="AH970" s="65"/>
      <c r="AI970" s="85"/>
    </row>
    <row r="971" spans="20:35" s="46" customFormat="1" x14ac:dyDescent="0.25">
      <c r="T971" s="65"/>
      <c r="U971" s="65"/>
      <c r="AH971" s="65"/>
      <c r="AI971" s="85"/>
    </row>
    <row r="972" spans="20:35" s="46" customFormat="1" x14ac:dyDescent="0.25">
      <c r="T972" s="65"/>
      <c r="U972" s="65"/>
      <c r="AH972" s="65"/>
      <c r="AI972" s="85"/>
    </row>
    <row r="973" spans="20:35" s="46" customFormat="1" x14ac:dyDescent="0.25">
      <c r="T973" s="65"/>
      <c r="U973" s="65"/>
      <c r="AH973" s="65"/>
      <c r="AI973" s="85"/>
    </row>
    <row r="974" spans="20:35" s="46" customFormat="1" x14ac:dyDescent="0.25">
      <c r="T974" s="65"/>
      <c r="U974" s="65"/>
      <c r="AH974" s="65"/>
      <c r="AI974" s="85"/>
    </row>
    <row r="975" spans="20:35" s="46" customFormat="1" x14ac:dyDescent="0.25">
      <c r="T975" s="65"/>
      <c r="U975" s="65"/>
      <c r="AH975" s="65"/>
      <c r="AI975" s="85"/>
    </row>
    <row r="976" spans="20:35" s="46" customFormat="1" x14ac:dyDescent="0.25">
      <c r="T976" s="65"/>
      <c r="U976" s="65"/>
      <c r="AH976" s="65"/>
      <c r="AI976" s="85"/>
    </row>
    <row r="977" spans="20:35" s="46" customFormat="1" x14ac:dyDescent="0.25">
      <c r="T977" s="65"/>
      <c r="U977" s="65"/>
      <c r="AH977" s="65"/>
      <c r="AI977" s="85"/>
    </row>
    <row r="978" spans="20:35" s="46" customFormat="1" x14ac:dyDescent="0.25">
      <c r="T978" s="65"/>
      <c r="U978" s="65"/>
      <c r="AH978" s="65"/>
      <c r="AI978" s="85"/>
    </row>
    <row r="979" spans="20:35" s="46" customFormat="1" x14ac:dyDescent="0.25">
      <c r="T979" s="65"/>
      <c r="U979" s="65"/>
      <c r="AH979" s="65"/>
      <c r="AI979" s="85"/>
    </row>
    <row r="980" spans="20:35" s="46" customFormat="1" x14ac:dyDescent="0.25">
      <c r="T980" s="65"/>
      <c r="U980" s="65"/>
      <c r="AH980" s="65"/>
      <c r="AI980" s="85"/>
    </row>
    <row r="981" spans="20:35" s="46" customFormat="1" x14ac:dyDescent="0.25">
      <c r="T981" s="65"/>
      <c r="U981" s="65"/>
      <c r="AH981" s="65"/>
      <c r="AI981" s="85"/>
    </row>
    <row r="982" spans="20:35" s="46" customFormat="1" x14ac:dyDescent="0.25">
      <c r="T982" s="65"/>
      <c r="U982" s="65"/>
      <c r="AH982" s="65"/>
      <c r="AI982" s="85"/>
    </row>
    <row r="983" spans="20:35" s="46" customFormat="1" x14ac:dyDescent="0.25">
      <c r="T983" s="65"/>
      <c r="U983" s="65"/>
      <c r="AH983" s="65"/>
      <c r="AI983" s="85"/>
    </row>
    <row r="984" spans="20:35" s="46" customFormat="1" x14ac:dyDescent="0.25">
      <c r="T984" s="65"/>
      <c r="U984" s="65"/>
      <c r="AH984" s="65"/>
      <c r="AI984" s="85"/>
    </row>
    <row r="985" spans="20:35" s="46" customFormat="1" x14ac:dyDescent="0.25">
      <c r="T985" s="65"/>
      <c r="U985" s="65"/>
      <c r="AH985" s="65"/>
      <c r="AI985" s="85"/>
    </row>
    <row r="986" spans="20:35" s="46" customFormat="1" x14ac:dyDescent="0.25">
      <c r="T986" s="65"/>
      <c r="U986" s="65"/>
      <c r="AH986" s="65"/>
      <c r="AI986" s="85"/>
    </row>
    <row r="987" spans="20:35" s="46" customFormat="1" x14ac:dyDescent="0.25">
      <c r="T987" s="65"/>
      <c r="U987" s="65"/>
      <c r="AH987" s="65"/>
      <c r="AI987" s="85"/>
    </row>
    <row r="988" spans="20:35" s="46" customFormat="1" x14ac:dyDescent="0.25">
      <c r="T988" s="65"/>
      <c r="U988" s="65"/>
      <c r="AH988" s="65"/>
      <c r="AI988" s="85"/>
    </row>
    <row r="989" spans="20:35" s="46" customFormat="1" x14ac:dyDescent="0.25">
      <c r="T989" s="65"/>
      <c r="U989" s="65"/>
      <c r="AH989" s="65"/>
      <c r="AI989" s="85"/>
    </row>
    <row r="990" spans="20:35" s="46" customFormat="1" x14ac:dyDescent="0.25">
      <c r="T990" s="65"/>
      <c r="U990" s="65"/>
      <c r="AH990" s="65"/>
      <c r="AI990" s="85"/>
    </row>
    <row r="991" spans="20:35" s="46" customFormat="1" x14ac:dyDescent="0.25">
      <c r="T991" s="65"/>
      <c r="U991" s="65"/>
      <c r="AH991" s="65"/>
      <c r="AI991" s="85"/>
    </row>
    <row r="992" spans="20:35" s="46" customFormat="1" x14ac:dyDescent="0.25">
      <c r="T992" s="65"/>
      <c r="U992" s="65"/>
      <c r="AH992" s="65"/>
      <c r="AI992" s="85"/>
    </row>
    <row r="993" spans="20:35" s="46" customFormat="1" x14ac:dyDescent="0.25">
      <c r="T993" s="65"/>
      <c r="U993" s="65"/>
      <c r="AH993" s="65"/>
      <c r="AI993" s="85"/>
    </row>
    <row r="994" spans="20:35" s="46" customFormat="1" x14ac:dyDescent="0.25">
      <c r="T994" s="65"/>
      <c r="U994" s="65"/>
      <c r="AH994" s="65"/>
      <c r="AI994" s="85"/>
    </row>
    <row r="995" spans="20:35" s="46" customFormat="1" x14ac:dyDescent="0.25">
      <c r="T995" s="65"/>
      <c r="U995" s="65"/>
      <c r="AH995" s="65"/>
      <c r="AI995" s="85"/>
    </row>
    <row r="996" spans="20:35" s="46" customFormat="1" x14ac:dyDescent="0.25">
      <c r="T996" s="65"/>
      <c r="U996" s="65"/>
      <c r="AH996" s="65"/>
      <c r="AI996" s="85"/>
    </row>
    <row r="997" spans="20:35" s="46" customFormat="1" x14ac:dyDescent="0.25">
      <c r="T997" s="65"/>
      <c r="U997" s="65"/>
      <c r="AH997" s="65"/>
      <c r="AI997" s="85"/>
    </row>
    <row r="998" spans="20:35" s="46" customFormat="1" x14ac:dyDescent="0.25">
      <c r="T998" s="65"/>
      <c r="U998" s="65"/>
      <c r="AH998" s="65"/>
      <c r="AI998" s="85"/>
    </row>
  </sheetData>
  <mergeCells count="19">
    <mergeCell ref="A15:Y15"/>
    <mergeCell ref="A18:Y18"/>
    <mergeCell ref="D1:AC4"/>
    <mergeCell ref="A7:Y7"/>
    <mergeCell ref="A10:Y10"/>
    <mergeCell ref="A1:A5"/>
    <mergeCell ref="B1:B5"/>
    <mergeCell ref="C1:C5"/>
    <mergeCell ref="AE23:AM23"/>
    <mergeCell ref="AE25:AM25"/>
    <mergeCell ref="AE32:AM32"/>
    <mergeCell ref="A23:Y23"/>
    <mergeCell ref="A25:Y25"/>
    <mergeCell ref="A32:Y32"/>
    <mergeCell ref="AN5:AN7"/>
    <mergeCell ref="AE2:AK3"/>
    <mergeCell ref="AE18:AM18"/>
    <mergeCell ref="AE15:AM15"/>
    <mergeCell ref="AE10:AQ10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11"/>
  <sheetViews>
    <sheetView topLeftCell="A52" zoomScale="70" zoomScaleNormal="70" workbookViewId="0">
      <selection activeCell="AI9" sqref="AI9"/>
    </sheetView>
  </sheetViews>
  <sheetFormatPr defaultRowHeight="15" x14ac:dyDescent="0.25"/>
  <cols>
    <col min="2" max="2" width="30.85546875" customWidth="1"/>
    <col min="4" max="13" width="0" hidden="1" customWidth="1"/>
    <col min="14" max="14" width="11.42578125" customWidth="1"/>
    <col min="15" max="15" width="12.28515625" customWidth="1"/>
    <col min="16" max="16" width="13.7109375" customWidth="1"/>
    <col min="17" max="17" width="13.42578125" customWidth="1"/>
    <col min="18" max="18" width="12.28515625" customWidth="1"/>
    <col min="19" max="19" width="14.7109375" customWidth="1"/>
    <col min="20" max="20" width="12.7109375" style="73" customWidth="1"/>
    <col min="21" max="21" width="12.85546875" style="73" customWidth="1"/>
    <col min="22" max="22" width="13.42578125" style="81" customWidth="1"/>
    <col min="23" max="23" width="15.5703125" customWidth="1"/>
    <col min="24" max="25" width="9.140625" style="232"/>
    <col min="26" max="26" width="10.140625" style="232" customWidth="1"/>
    <col min="27" max="29" width="9.140625" style="232"/>
    <col min="33" max="33" width="9.28515625" customWidth="1"/>
    <col min="36" max="36" width="9.140625" style="232"/>
    <col min="37" max="37" width="10" style="232" customWidth="1"/>
    <col min="38" max="38" width="9.140625" style="232"/>
    <col min="39" max="39" width="13.140625" customWidth="1"/>
  </cols>
  <sheetData>
    <row r="1" spans="1:39" ht="15" customHeight="1" x14ac:dyDescent="0.25">
      <c r="A1" s="222" t="s">
        <v>0</v>
      </c>
      <c r="B1" s="222" t="s">
        <v>1</v>
      </c>
      <c r="C1" s="222" t="s">
        <v>2</v>
      </c>
      <c r="D1" s="215" t="s">
        <v>15</v>
      </c>
      <c r="E1" s="216"/>
      <c r="F1" s="216"/>
      <c r="G1" s="216"/>
      <c r="H1" s="217"/>
      <c r="I1" s="217"/>
      <c r="J1" s="217"/>
      <c r="K1" s="217"/>
      <c r="L1" s="217"/>
      <c r="M1" s="217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26"/>
      <c r="AA1" s="226"/>
      <c r="AB1" s="226"/>
      <c r="AC1" s="226"/>
    </row>
    <row r="2" spans="1:39" x14ac:dyDescent="0.25">
      <c r="A2" s="222"/>
      <c r="B2" s="222"/>
      <c r="C2" s="222"/>
      <c r="D2" s="215"/>
      <c r="E2" s="216"/>
      <c r="F2" s="216"/>
      <c r="G2" s="216"/>
      <c r="H2" s="217"/>
      <c r="I2" s="217"/>
      <c r="J2" s="217"/>
      <c r="K2" s="217"/>
      <c r="L2" s="217"/>
      <c r="M2" s="217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26"/>
      <c r="AA2" s="226"/>
      <c r="AB2" s="226"/>
      <c r="AC2" s="226"/>
    </row>
    <row r="3" spans="1:39" x14ac:dyDescent="0.25">
      <c r="A3" s="222"/>
      <c r="B3" s="222"/>
      <c r="C3" s="222"/>
      <c r="D3" s="215"/>
      <c r="E3" s="216"/>
      <c r="F3" s="216"/>
      <c r="G3" s="216"/>
      <c r="H3" s="217"/>
      <c r="I3" s="217"/>
      <c r="J3" s="217"/>
      <c r="K3" s="217"/>
      <c r="L3" s="217"/>
      <c r="M3" s="217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26"/>
      <c r="AA3" s="226"/>
      <c r="AB3" s="226"/>
      <c r="AC3" s="226"/>
    </row>
    <row r="4" spans="1:39" x14ac:dyDescent="0.25">
      <c r="A4" s="222"/>
      <c r="B4" s="222"/>
      <c r="C4" s="222"/>
      <c r="D4" s="219"/>
      <c r="E4" s="220"/>
      <c r="F4" s="220"/>
      <c r="G4" s="220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7"/>
      <c r="AA4" s="227"/>
      <c r="AB4" s="227"/>
      <c r="AC4" s="227"/>
    </row>
    <row r="5" spans="1:39" ht="30" x14ac:dyDescent="0.3">
      <c r="A5" s="222"/>
      <c r="B5" s="222"/>
      <c r="C5" s="222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16</v>
      </c>
      <c r="O5" s="3" t="s">
        <v>17</v>
      </c>
      <c r="P5" s="5" t="s">
        <v>18</v>
      </c>
      <c r="Q5" s="5" t="s">
        <v>19</v>
      </c>
      <c r="R5" s="107" t="s">
        <v>20</v>
      </c>
      <c r="S5" s="107" t="s">
        <v>21</v>
      </c>
      <c r="T5" s="69" t="s">
        <v>22</v>
      </c>
      <c r="U5" s="69" t="s">
        <v>23</v>
      </c>
      <c r="V5" s="77" t="s">
        <v>24</v>
      </c>
      <c r="W5" s="77" t="s">
        <v>25</v>
      </c>
      <c r="X5" s="228" t="s">
        <v>26</v>
      </c>
      <c r="Y5" s="228" t="s">
        <v>27</v>
      </c>
      <c r="Z5" s="228" t="s">
        <v>152</v>
      </c>
      <c r="AA5" s="228" t="s">
        <v>151</v>
      </c>
      <c r="AB5" s="228" t="s">
        <v>153</v>
      </c>
      <c r="AC5" s="228" t="s">
        <v>154</v>
      </c>
      <c r="AE5" s="57" t="s">
        <v>60</v>
      </c>
      <c r="AF5" s="56"/>
      <c r="AG5" s="56"/>
      <c r="AH5" s="56"/>
      <c r="AI5" s="56"/>
      <c r="AJ5" s="233"/>
      <c r="AK5" s="233"/>
      <c r="AL5" s="233"/>
      <c r="AM5" s="58" t="s">
        <v>61</v>
      </c>
    </row>
    <row r="6" spans="1:39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0">
        <v>8</v>
      </c>
      <c r="S6" s="10">
        <v>9</v>
      </c>
      <c r="T6" s="70">
        <v>10</v>
      </c>
      <c r="U6" s="70">
        <v>11</v>
      </c>
      <c r="V6" s="78">
        <v>12</v>
      </c>
      <c r="W6" s="78">
        <v>13</v>
      </c>
      <c r="X6" s="229">
        <v>14</v>
      </c>
      <c r="Y6" s="229">
        <v>15</v>
      </c>
      <c r="Z6" s="229">
        <v>16</v>
      </c>
      <c r="AA6" s="229">
        <v>17</v>
      </c>
      <c r="AB6" s="229">
        <v>18</v>
      </c>
      <c r="AC6" s="229">
        <v>19</v>
      </c>
      <c r="AE6" s="40">
        <v>2019</v>
      </c>
      <c r="AF6" s="43">
        <v>2020</v>
      </c>
      <c r="AG6" s="55">
        <v>2021</v>
      </c>
      <c r="AH6" s="67">
        <v>2022</v>
      </c>
      <c r="AI6" s="103">
        <v>2023</v>
      </c>
      <c r="AJ6" s="234">
        <v>2024</v>
      </c>
      <c r="AK6" s="235">
        <v>2025</v>
      </c>
      <c r="AL6" s="234">
        <v>2026</v>
      </c>
      <c r="AM6" s="59"/>
    </row>
    <row r="7" spans="1:39" x14ac:dyDescent="0.25">
      <c r="A7" s="223" t="s">
        <v>5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5"/>
      <c r="N7" s="50"/>
      <c r="O7" s="50"/>
      <c r="P7" s="50"/>
      <c r="Q7" s="50"/>
      <c r="R7" s="50"/>
      <c r="S7" s="106"/>
      <c r="T7" s="106"/>
      <c r="U7" s="106"/>
      <c r="V7" s="106"/>
      <c r="W7" s="50"/>
      <c r="X7" s="51"/>
      <c r="Y7" s="51"/>
      <c r="Z7" s="51"/>
      <c r="AA7" s="51"/>
      <c r="AB7" s="51"/>
      <c r="AC7" s="52"/>
      <c r="AE7" s="41"/>
      <c r="AF7" s="44"/>
      <c r="AG7" s="53"/>
      <c r="AH7" s="68"/>
      <c r="AI7" s="104"/>
      <c r="AJ7" s="236"/>
      <c r="AK7" s="237"/>
      <c r="AL7" s="236"/>
      <c r="AM7" s="60"/>
    </row>
    <row r="8" spans="1:39" ht="182.25" customHeight="1" x14ac:dyDescent="0.25">
      <c r="A8" s="2"/>
      <c r="B8" s="2" t="s">
        <v>28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19">
        <v>2124082.5</v>
      </c>
      <c r="O8" s="19">
        <v>2117962.06</v>
      </c>
      <c r="P8" s="28">
        <v>22031594.510000002</v>
      </c>
      <c r="Q8" s="28">
        <v>21695559.329999998</v>
      </c>
      <c r="R8" s="30">
        <f t="shared" ref="R8:Y8" si="0">SUM(R9+R28+R31+R45+R52+R54)</f>
        <v>12715540.300000001</v>
      </c>
      <c r="S8" s="30">
        <f t="shared" si="0"/>
        <v>12711334.459999999</v>
      </c>
      <c r="T8" s="71">
        <f t="shared" si="0"/>
        <v>14351374.49</v>
      </c>
      <c r="U8" s="71">
        <f t="shared" si="0"/>
        <v>14338345.289999999</v>
      </c>
      <c r="V8" s="79">
        <f t="shared" si="0"/>
        <v>16935157.689999998</v>
      </c>
      <c r="W8" s="79">
        <f t="shared" si="0"/>
        <v>16893778.689999998</v>
      </c>
      <c r="X8" s="230">
        <f t="shared" si="0"/>
        <v>9096000</v>
      </c>
      <c r="Y8" s="230">
        <f t="shared" si="0"/>
        <v>0</v>
      </c>
      <c r="Z8" s="230">
        <f t="shared" ref="Z8:AC8" si="1">SUM(Z9+Z28+Z31+Z45+Z52+Z54)</f>
        <v>8644200</v>
      </c>
      <c r="AA8" s="230">
        <f t="shared" si="1"/>
        <v>0</v>
      </c>
      <c r="AB8" s="230">
        <f t="shared" si="1"/>
        <v>8644200</v>
      </c>
      <c r="AC8" s="230">
        <f t="shared" si="1"/>
        <v>0</v>
      </c>
      <c r="AE8" s="42">
        <f>O8/N8</f>
        <v>0.99711854883226059</v>
      </c>
      <c r="AF8" s="45">
        <f>Q8/P8</f>
        <v>0.98474757785472677</v>
      </c>
      <c r="AG8" s="54">
        <f>S8/R8</f>
        <v>0.99966923623371307</v>
      </c>
      <c r="AH8" s="66">
        <f>U8/T8</f>
        <v>0.99909212877072651</v>
      </c>
      <c r="AI8" s="105">
        <f>W8/V8</f>
        <v>0.99755662151144697</v>
      </c>
      <c r="AJ8" s="238">
        <f>Y8/X8</f>
        <v>0</v>
      </c>
      <c r="AK8" s="239">
        <f>AA8/Z8</f>
        <v>0</v>
      </c>
      <c r="AL8" s="240">
        <f>AC8/AB8</f>
        <v>0</v>
      </c>
      <c r="AM8" s="61">
        <f>(AE8+AF8+AG8+AH8+AI8)/5</f>
        <v>0.99563682264057474</v>
      </c>
    </row>
    <row r="9" spans="1:39" ht="150" customHeight="1" x14ac:dyDescent="0.25">
      <c r="A9" s="11">
        <v>1</v>
      </c>
      <c r="B9" s="18" t="s">
        <v>148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19">
        <v>2124082.5</v>
      </c>
      <c r="O9" s="19">
        <v>2117962.06</v>
      </c>
      <c r="P9" s="28">
        <v>13390535.48</v>
      </c>
      <c r="Q9" s="28">
        <v>13390535.48</v>
      </c>
      <c r="R9" s="30">
        <v>0</v>
      </c>
      <c r="S9" s="30">
        <v>0</v>
      </c>
      <c r="T9" s="71">
        <v>0</v>
      </c>
      <c r="U9" s="71">
        <v>0</v>
      </c>
      <c r="V9" s="79">
        <v>0</v>
      </c>
      <c r="W9" s="79">
        <v>0</v>
      </c>
      <c r="X9" s="230">
        <v>0</v>
      </c>
      <c r="Y9" s="230">
        <v>0</v>
      </c>
      <c r="Z9" s="230">
        <v>0</v>
      </c>
      <c r="AA9" s="230">
        <v>0</v>
      </c>
      <c r="AB9" s="230">
        <v>0</v>
      </c>
      <c r="AC9" s="230">
        <v>0</v>
      </c>
    </row>
    <row r="10" spans="1:39" ht="123.75" customHeight="1" x14ac:dyDescent="0.25">
      <c r="A10" s="20" t="s">
        <v>44</v>
      </c>
      <c r="B10" s="13" t="s">
        <v>29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19">
        <f>SUM(N12+N11)</f>
        <v>0</v>
      </c>
      <c r="O10" s="19">
        <f>SUM(O12+O11)</f>
        <v>0</v>
      </c>
      <c r="P10" s="6">
        <v>45000</v>
      </c>
      <c r="Q10" s="6">
        <v>45000</v>
      </c>
      <c r="R10" s="30">
        <v>0</v>
      </c>
      <c r="S10" s="30">
        <v>0</v>
      </c>
      <c r="T10" s="71">
        <v>0</v>
      </c>
      <c r="U10" s="71">
        <v>0</v>
      </c>
      <c r="V10" s="79">
        <v>0</v>
      </c>
      <c r="W10" s="79">
        <v>0</v>
      </c>
      <c r="X10" s="230">
        <v>0</v>
      </c>
      <c r="Y10" s="230">
        <v>0</v>
      </c>
      <c r="Z10" s="230">
        <v>0</v>
      </c>
      <c r="AA10" s="230">
        <v>0</v>
      </c>
      <c r="AB10" s="230">
        <v>0</v>
      </c>
      <c r="AC10" s="230">
        <v>0</v>
      </c>
    </row>
    <row r="11" spans="1:39" ht="47.25" customHeight="1" x14ac:dyDescent="0.25">
      <c r="A11" s="20" t="s">
        <v>45</v>
      </c>
      <c r="B11" s="12" t="s">
        <v>30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4">
        <v>0</v>
      </c>
      <c r="O11" s="4">
        <v>0</v>
      </c>
      <c r="P11" s="6">
        <v>36000</v>
      </c>
      <c r="Q11" s="6">
        <v>36000</v>
      </c>
      <c r="R11" s="30">
        <v>0</v>
      </c>
      <c r="S11" s="30">
        <v>0</v>
      </c>
      <c r="T11" s="71">
        <v>0</v>
      </c>
      <c r="U11" s="71">
        <v>0</v>
      </c>
      <c r="V11" s="79">
        <v>0</v>
      </c>
      <c r="W11" s="79">
        <v>0</v>
      </c>
      <c r="X11" s="230">
        <v>0</v>
      </c>
      <c r="Y11" s="230">
        <v>0</v>
      </c>
      <c r="Z11" s="230">
        <v>0</v>
      </c>
      <c r="AA11" s="230">
        <v>0</v>
      </c>
      <c r="AB11" s="230">
        <v>0</v>
      </c>
      <c r="AC11" s="230">
        <v>0</v>
      </c>
    </row>
    <row r="12" spans="1:39" ht="81" customHeight="1" x14ac:dyDescent="0.25">
      <c r="A12" s="20" t="s">
        <v>46</v>
      </c>
      <c r="B12" s="15" t="s">
        <v>31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0</v>
      </c>
      <c r="O12" s="4">
        <v>0</v>
      </c>
      <c r="P12" s="6">
        <v>9000</v>
      </c>
      <c r="Q12" s="6">
        <v>9000</v>
      </c>
      <c r="R12" s="30">
        <v>0</v>
      </c>
      <c r="S12" s="30">
        <v>0</v>
      </c>
      <c r="T12" s="71">
        <v>0</v>
      </c>
      <c r="U12" s="71">
        <v>0</v>
      </c>
      <c r="V12" s="79">
        <v>0</v>
      </c>
      <c r="W12" s="79">
        <v>0</v>
      </c>
      <c r="X12" s="230">
        <v>0</v>
      </c>
      <c r="Y12" s="230">
        <v>0</v>
      </c>
      <c r="Z12" s="230">
        <v>0</v>
      </c>
      <c r="AA12" s="230">
        <v>0</v>
      </c>
      <c r="AB12" s="230">
        <v>0</v>
      </c>
      <c r="AC12" s="230">
        <v>0</v>
      </c>
    </row>
    <row r="13" spans="1:39" ht="94.5" customHeight="1" x14ac:dyDescent="0.25">
      <c r="A13" s="20" t="s">
        <v>47</v>
      </c>
      <c r="B13" s="14" t="s">
        <v>32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17">
        <f>SUM(N14)</f>
        <v>22546</v>
      </c>
      <c r="O13" s="17">
        <f>SUM(O14)</f>
        <v>22546</v>
      </c>
      <c r="P13" s="6">
        <v>469650</v>
      </c>
      <c r="Q13" s="6">
        <v>469650</v>
      </c>
      <c r="R13" s="30">
        <v>0</v>
      </c>
      <c r="S13" s="30">
        <v>0</v>
      </c>
      <c r="T13" s="71">
        <v>0</v>
      </c>
      <c r="U13" s="71">
        <v>0</v>
      </c>
      <c r="V13" s="79">
        <v>0</v>
      </c>
      <c r="W13" s="79">
        <v>0</v>
      </c>
      <c r="X13" s="230">
        <v>0</v>
      </c>
      <c r="Y13" s="230">
        <v>0</v>
      </c>
      <c r="Z13" s="230">
        <v>0</v>
      </c>
      <c r="AA13" s="230">
        <v>0</v>
      </c>
      <c r="AB13" s="230">
        <v>0</v>
      </c>
      <c r="AC13" s="230">
        <v>0</v>
      </c>
    </row>
    <row r="14" spans="1:39" ht="105.75" customHeight="1" x14ac:dyDescent="0.25">
      <c r="A14" s="20" t="s">
        <v>48</v>
      </c>
      <c r="B14" s="16" t="s">
        <v>33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17">
        <v>22546</v>
      </c>
      <c r="O14" s="17">
        <v>22546</v>
      </c>
      <c r="P14" s="6">
        <v>454650</v>
      </c>
      <c r="Q14" s="6">
        <v>454650</v>
      </c>
      <c r="R14" s="30">
        <v>0</v>
      </c>
      <c r="S14" s="30">
        <v>0</v>
      </c>
      <c r="T14" s="71">
        <v>0</v>
      </c>
      <c r="U14" s="71">
        <v>0</v>
      </c>
      <c r="V14" s="79">
        <v>0</v>
      </c>
      <c r="W14" s="79">
        <v>0</v>
      </c>
      <c r="X14" s="230">
        <v>0</v>
      </c>
      <c r="Y14" s="230">
        <v>0</v>
      </c>
      <c r="Z14" s="230">
        <v>0</v>
      </c>
      <c r="AA14" s="230">
        <v>0</v>
      </c>
      <c r="AB14" s="230">
        <v>0</v>
      </c>
      <c r="AC14" s="230">
        <v>0</v>
      </c>
    </row>
    <row r="15" spans="1:39" ht="105.75" customHeight="1" x14ac:dyDescent="0.25">
      <c r="A15" s="20" t="s">
        <v>63</v>
      </c>
      <c r="B15" s="21" t="s">
        <v>64</v>
      </c>
      <c r="C15" s="2"/>
      <c r="D15" s="4"/>
      <c r="E15" s="4"/>
      <c r="F15" s="6"/>
      <c r="G15" s="6"/>
      <c r="H15" s="7"/>
      <c r="I15" s="7"/>
      <c r="J15" s="9"/>
      <c r="K15" s="9"/>
      <c r="L15" s="8"/>
      <c r="M15" s="8"/>
      <c r="N15" s="17">
        <v>0</v>
      </c>
      <c r="O15" s="17">
        <v>0</v>
      </c>
      <c r="P15" s="6">
        <v>0</v>
      </c>
      <c r="Q15" s="6">
        <v>0</v>
      </c>
      <c r="R15" s="30">
        <v>0</v>
      </c>
      <c r="S15" s="30">
        <v>0</v>
      </c>
      <c r="T15" s="71">
        <v>0</v>
      </c>
      <c r="U15" s="71"/>
      <c r="V15" s="79">
        <v>0</v>
      </c>
      <c r="W15" s="79">
        <v>0</v>
      </c>
      <c r="X15" s="230">
        <v>0</v>
      </c>
      <c r="Y15" s="230">
        <v>0</v>
      </c>
      <c r="Z15" s="230">
        <v>0</v>
      </c>
      <c r="AA15" s="230">
        <v>0</v>
      </c>
      <c r="AB15" s="230">
        <v>0</v>
      </c>
      <c r="AC15" s="230">
        <v>0</v>
      </c>
    </row>
    <row r="16" spans="1:39" ht="105.75" customHeight="1" x14ac:dyDescent="0.25">
      <c r="A16" s="20" t="s">
        <v>65</v>
      </c>
      <c r="B16" s="16" t="s">
        <v>66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17">
        <v>0</v>
      </c>
      <c r="O16" s="17">
        <v>0</v>
      </c>
      <c r="P16" s="6">
        <v>15000</v>
      </c>
      <c r="Q16" s="6">
        <v>15000</v>
      </c>
      <c r="R16" s="30">
        <v>0</v>
      </c>
      <c r="S16" s="30">
        <v>0</v>
      </c>
      <c r="T16" s="71">
        <v>0</v>
      </c>
      <c r="U16" s="71">
        <v>0</v>
      </c>
      <c r="V16" s="79">
        <v>0</v>
      </c>
      <c r="W16" s="79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</row>
    <row r="17" spans="1:29" ht="105.75" customHeight="1" x14ac:dyDescent="0.25">
      <c r="A17" s="20" t="s">
        <v>49</v>
      </c>
      <c r="B17" s="18" t="s">
        <v>34</v>
      </c>
      <c r="C17" s="2"/>
      <c r="D17" s="4"/>
      <c r="E17" s="4"/>
      <c r="F17" s="6"/>
      <c r="G17" s="6"/>
      <c r="H17" s="7"/>
      <c r="I17" s="7"/>
      <c r="J17" s="9"/>
      <c r="K17" s="9"/>
      <c r="L17" s="8"/>
      <c r="M17" s="8"/>
      <c r="N17" s="19">
        <f>SUM(N18)</f>
        <v>78400</v>
      </c>
      <c r="O17" s="19">
        <f>SUM(O18)</f>
        <v>77200</v>
      </c>
      <c r="P17" s="6">
        <v>45000</v>
      </c>
      <c r="Q17" s="6">
        <v>45000</v>
      </c>
      <c r="R17" s="30">
        <v>0</v>
      </c>
      <c r="S17" s="30">
        <v>0</v>
      </c>
      <c r="T17" s="71">
        <v>0</v>
      </c>
      <c r="U17" s="71">
        <v>0</v>
      </c>
      <c r="V17" s="79">
        <v>0</v>
      </c>
      <c r="W17" s="79">
        <v>0</v>
      </c>
      <c r="X17" s="230">
        <v>0</v>
      </c>
      <c r="Y17" s="230">
        <v>0</v>
      </c>
      <c r="Z17" s="230">
        <v>0</v>
      </c>
      <c r="AA17" s="230">
        <v>0</v>
      </c>
      <c r="AB17" s="230">
        <v>0</v>
      </c>
      <c r="AC17" s="230">
        <v>0</v>
      </c>
    </row>
    <row r="18" spans="1:29" ht="97.5" customHeight="1" x14ac:dyDescent="0.25">
      <c r="A18" s="20" t="s">
        <v>50</v>
      </c>
      <c r="B18" s="16" t="s">
        <v>34</v>
      </c>
      <c r="C18" s="2"/>
      <c r="D18" s="4"/>
      <c r="E18" s="4"/>
      <c r="F18" s="6"/>
      <c r="G18" s="6"/>
      <c r="H18" s="7"/>
      <c r="I18" s="7"/>
      <c r="J18" s="9"/>
      <c r="K18" s="9"/>
      <c r="L18" s="8"/>
      <c r="M18" s="8"/>
      <c r="N18" s="17">
        <v>78400</v>
      </c>
      <c r="O18" s="17">
        <v>77200</v>
      </c>
      <c r="P18" s="6">
        <v>45000</v>
      </c>
      <c r="Q18" s="6">
        <v>45000</v>
      </c>
      <c r="R18" s="30">
        <v>0</v>
      </c>
      <c r="S18" s="30">
        <v>0</v>
      </c>
      <c r="T18" s="71">
        <v>0</v>
      </c>
      <c r="U18" s="71">
        <v>0</v>
      </c>
      <c r="V18" s="79">
        <v>0</v>
      </c>
      <c r="W18" s="79">
        <v>0</v>
      </c>
      <c r="X18" s="230">
        <v>0</v>
      </c>
      <c r="Y18" s="230">
        <v>0</v>
      </c>
      <c r="Z18" s="230">
        <v>0</v>
      </c>
      <c r="AA18" s="230">
        <v>0</v>
      </c>
      <c r="AB18" s="230">
        <v>0</v>
      </c>
      <c r="AC18" s="230">
        <v>0</v>
      </c>
    </row>
    <row r="19" spans="1:29" ht="83.25" customHeight="1" x14ac:dyDescent="0.25">
      <c r="A19" s="20" t="s">
        <v>51</v>
      </c>
      <c r="B19" s="18" t="s">
        <v>35</v>
      </c>
      <c r="C19" s="2"/>
      <c r="D19" s="4"/>
      <c r="E19" s="4"/>
      <c r="F19" s="6"/>
      <c r="G19" s="6"/>
      <c r="H19" s="7"/>
      <c r="I19" s="7"/>
      <c r="J19" s="9"/>
      <c r="K19" s="9"/>
      <c r="L19" s="8"/>
      <c r="M19" s="8"/>
      <c r="N19" s="4">
        <f>SUM(N20)</f>
        <v>1566132.85</v>
      </c>
      <c r="O19" s="4">
        <f>SUM(O20)</f>
        <v>1561212.41</v>
      </c>
      <c r="P19" s="6">
        <v>20000</v>
      </c>
      <c r="Q19" s="6">
        <v>20000</v>
      </c>
      <c r="R19" s="30">
        <v>0</v>
      </c>
      <c r="S19" s="30">
        <v>0</v>
      </c>
      <c r="T19" s="71">
        <v>0</v>
      </c>
      <c r="U19" s="71">
        <v>0</v>
      </c>
      <c r="V19" s="79">
        <v>0</v>
      </c>
      <c r="W19" s="79">
        <v>0</v>
      </c>
      <c r="X19" s="230">
        <v>0</v>
      </c>
      <c r="Y19" s="230">
        <v>0</v>
      </c>
      <c r="Z19" s="230">
        <v>0</v>
      </c>
      <c r="AA19" s="230">
        <v>0</v>
      </c>
      <c r="AB19" s="230">
        <v>0</v>
      </c>
      <c r="AC19" s="230">
        <v>0</v>
      </c>
    </row>
    <row r="20" spans="1:29" ht="79.5" customHeight="1" x14ac:dyDescent="0.25">
      <c r="A20" s="20" t="s">
        <v>52</v>
      </c>
      <c r="B20" s="16" t="s">
        <v>36</v>
      </c>
      <c r="C20" s="2"/>
      <c r="D20" s="4"/>
      <c r="E20" s="4"/>
      <c r="F20" s="6"/>
      <c r="G20" s="6"/>
      <c r="H20" s="7"/>
      <c r="I20" s="7"/>
      <c r="J20" s="9"/>
      <c r="K20" s="9"/>
      <c r="L20" s="8"/>
      <c r="M20" s="8"/>
      <c r="N20" s="4">
        <v>1566132.85</v>
      </c>
      <c r="O20" s="4">
        <v>1561212.41</v>
      </c>
      <c r="P20" s="6">
        <v>20000</v>
      </c>
      <c r="Q20" s="6">
        <v>20000</v>
      </c>
      <c r="R20" s="30">
        <v>0</v>
      </c>
      <c r="S20" s="30">
        <v>0</v>
      </c>
      <c r="T20" s="71">
        <v>0</v>
      </c>
      <c r="U20" s="71">
        <v>0</v>
      </c>
      <c r="V20" s="79">
        <v>0</v>
      </c>
      <c r="W20" s="79">
        <v>0</v>
      </c>
      <c r="X20" s="230">
        <v>0</v>
      </c>
      <c r="Y20" s="230">
        <v>0</v>
      </c>
      <c r="Z20" s="230">
        <v>0</v>
      </c>
      <c r="AA20" s="230">
        <v>0</v>
      </c>
      <c r="AB20" s="230">
        <v>0</v>
      </c>
      <c r="AC20" s="230">
        <v>0</v>
      </c>
    </row>
    <row r="21" spans="1:29" ht="148.5" customHeight="1" x14ac:dyDescent="0.25">
      <c r="A21" s="20" t="s">
        <v>53</v>
      </c>
      <c r="B21" s="18" t="s">
        <v>37</v>
      </c>
      <c r="C21" s="2"/>
      <c r="D21" s="4"/>
      <c r="E21" s="4"/>
      <c r="F21" s="6"/>
      <c r="G21" s="6"/>
      <c r="H21" s="7"/>
      <c r="I21" s="7"/>
      <c r="J21" s="9"/>
      <c r="K21" s="9"/>
      <c r="L21" s="8"/>
      <c r="M21" s="8"/>
      <c r="N21" s="4">
        <v>457003.65</v>
      </c>
      <c r="O21" s="4">
        <v>457003.65</v>
      </c>
      <c r="P21" s="6">
        <v>0</v>
      </c>
      <c r="Q21" s="6">
        <v>0</v>
      </c>
      <c r="R21" s="30">
        <v>0</v>
      </c>
      <c r="S21" s="30">
        <v>0</v>
      </c>
      <c r="T21" s="71">
        <v>0</v>
      </c>
      <c r="U21" s="71">
        <v>0</v>
      </c>
      <c r="V21" s="79">
        <v>0</v>
      </c>
      <c r="W21" s="79">
        <v>0</v>
      </c>
      <c r="X21" s="230">
        <v>0</v>
      </c>
      <c r="Y21" s="230">
        <v>0</v>
      </c>
      <c r="Z21" s="230">
        <v>0</v>
      </c>
      <c r="AA21" s="230">
        <v>0</v>
      </c>
      <c r="AB21" s="230">
        <v>0</v>
      </c>
      <c r="AC21" s="230">
        <v>0</v>
      </c>
    </row>
    <row r="22" spans="1:29" ht="67.5" customHeight="1" x14ac:dyDescent="0.25">
      <c r="A22" s="20" t="s">
        <v>54</v>
      </c>
      <c r="B22" s="15" t="s">
        <v>38</v>
      </c>
      <c r="C22" s="2"/>
      <c r="D22" s="4"/>
      <c r="E22" s="4"/>
      <c r="F22" s="6"/>
      <c r="G22" s="6"/>
      <c r="H22" s="7"/>
      <c r="I22" s="7"/>
      <c r="J22" s="9"/>
      <c r="K22" s="9"/>
      <c r="L22" s="8"/>
      <c r="M22" s="8"/>
      <c r="N22" s="4">
        <v>457003.65</v>
      </c>
      <c r="O22" s="4">
        <v>457003.65</v>
      </c>
      <c r="P22" s="6">
        <v>0</v>
      </c>
      <c r="Q22" s="6">
        <v>0</v>
      </c>
      <c r="R22" s="30">
        <v>0</v>
      </c>
      <c r="S22" s="30">
        <v>0</v>
      </c>
      <c r="T22" s="71">
        <v>0</v>
      </c>
      <c r="U22" s="71">
        <v>0</v>
      </c>
      <c r="V22" s="79">
        <v>0</v>
      </c>
      <c r="W22" s="79">
        <v>0</v>
      </c>
      <c r="X22" s="230">
        <v>0</v>
      </c>
      <c r="Y22" s="230">
        <v>0</v>
      </c>
      <c r="Z22" s="230">
        <v>0</v>
      </c>
      <c r="AA22" s="230">
        <v>0</v>
      </c>
      <c r="AB22" s="230">
        <v>0</v>
      </c>
      <c r="AC22" s="230">
        <v>0</v>
      </c>
    </row>
    <row r="23" spans="1:29" ht="81" customHeight="1" x14ac:dyDescent="0.25">
      <c r="A23" s="20" t="s">
        <v>67</v>
      </c>
      <c r="B23" s="23" t="s">
        <v>70</v>
      </c>
      <c r="C23" s="2"/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0</v>
      </c>
      <c r="O23" s="4">
        <v>0</v>
      </c>
      <c r="P23" s="6">
        <v>0</v>
      </c>
      <c r="Q23" s="6">
        <v>0</v>
      </c>
      <c r="R23" s="30">
        <v>0</v>
      </c>
      <c r="S23" s="30">
        <v>0</v>
      </c>
      <c r="T23" s="71">
        <v>0</v>
      </c>
      <c r="U23" s="71">
        <v>0</v>
      </c>
      <c r="V23" s="79">
        <v>0</v>
      </c>
      <c r="W23" s="79">
        <v>0</v>
      </c>
      <c r="X23" s="230">
        <v>0</v>
      </c>
      <c r="Y23" s="230">
        <v>0</v>
      </c>
      <c r="Z23" s="230">
        <v>0</v>
      </c>
      <c r="AA23" s="230">
        <v>0</v>
      </c>
      <c r="AB23" s="230">
        <v>0</v>
      </c>
      <c r="AC23" s="230">
        <v>0</v>
      </c>
    </row>
    <row r="24" spans="1:29" ht="57.75" customHeight="1" x14ac:dyDescent="0.25">
      <c r="A24" s="20" t="s">
        <v>71</v>
      </c>
      <c r="B24" s="22" t="s">
        <v>72</v>
      </c>
      <c r="C24" s="2"/>
      <c r="D24" s="4"/>
      <c r="E24" s="4"/>
      <c r="F24" s="6"/>
      <c r="G24" s="6"/>
      <c r="H24" s="7"/>
      <c r="I24" s="7"/>
      <c r="J24" s="9"/>
      <c r="K24" s="9"/>
      <c r="L24" s="8"/>
      <c r="M24" s="8"/>
      <c r="N24" s="4">
        <v>0</v>
      </c>
      <c r="O24" s="4">
        <v>0</v>
      </c>
      <c r="P24" s="6">
        <v>30000</v>
      </c>
      <c r="Q24" s="6">
        <v>30000</v>
      </c>
      <c r="R24" s="30">
        <v>0</v>
      </c>
      <c r="S24" s="30">
        <v>0</v>
      </c>
      <c r="T24" s="71">
        <v>0</v>
      </c>
      <c r="U24" s="71">
        <v>0</v>
      </c>
      <c r="V24" s="79">
        <v>0</v>
      </c>
      <c r="W24" s="79">
        <v>0</v>
      </c>
      <c r="X24" s="230">
        <v>0</v>
      </c>
      <c r="Y24" s="230">
        <v>0</v>
      </c>
      <c r="Z24" s="230">
        <v>0</v>
      </c>
      <c r="AA24" s="230">
        <v>0</v>
      </c>
      <c r="AB24" s="230">
        <v>0</v>
      </c>
      <c r="AC24" s="230">
        <v>0</v>
      </c>
    </row>
    <row r="25" spans="1:29" ht="48.75" customHeight="1" x14ac:dyDescent="0.25">
      <c r="A25" s="20" t="s">
        <v>73</v>
      </c>
      <c r="B25" s="23" t="s">
        <v>74</v>
      </c>
      <c r="C25" s="2"/>
      <c r="D25" s="4"/>
      <c r="E25" s="4"/>
      <c r="F25" s="6"/>
      <c r="G25" s="6"/>
      <c r="H25" s="7"/>
      <c r="I25" s="7"/>
      <c r="J25" s="9"/>
      <c r="K25" s="9"/>
      <c r="L25" s="8"/>
      <c r="M25" s="8"/>
      <c r="N25" s="4">
        <v>0</v>
      </c>
      <c r="O25" s="4">
        <v>0</v>
      </c>
      <c r="P25" s="6">
        <v>30000</v>
      </c>
      <c r="Q25" s="6">
        <v>30000</v>
      </c>
      <c r="R25" s="30">
        <v>0</v>
      </c>
      <c r="S25" s="30">
        <v>0</v>
      </c>
      <c r="T25" s="71">
        <v>0</v>
      </c>
      <c r="U25" s="71">
        <v>0</v>
      </c>
      <c r="V25" s="79">
        <v>0</v>
      </c>
      <c r="W25" s="79">
        <v>0</v>
      </c>
      <c r="X25" s="230">
        <v>0</v>
      </c>
      <c r="Y25" s="230">
        <v>0</v>
      </c>
      <c r="Z25" s="230">
        <v>0</v>
      </c>
      <c r="AA25" s="230">
        <v>0</v>
      </c>
      <c r="AB25" s="230">
        <v>0</v>
      </c>
      <c r="AC25" s="230">
        <v>0</v>
      </c>
    </row>
    <row r="26" spans="1:29" ht="67.5" customHeight="1" x14ac:dyDescent="0.25">
      <c r="A26" s="20" t="s">
        <v>75</v>
      </c>
      <c r="B26" s="24" t="s">
        <v>68</v>
      </c>
      <c r="C26" s="2"/>
      <c r="D26" s="4"/>
      <c r="E26" s="4"/>
      <c r="F26" s="6"/>
      <c r="G26" s="6"/>
      <c r="H26" s="7"/>
      <c r="I26" s="7"/>
      <c r="J26" s="9"/>
      <c r="K26" s="9"/>
      <c r="L26" s="8"/>
      <c r="M26" s="8"/>
      <c r="N26" s="4">
        <v>0</v>
      </c>
      <c r="O26" s="4">
        <v>0</v>
      </c>
      <c r="P26" s="6">
        <v>12565873.199999999</v>
      </c>
      <c r="Q26" s="6">
        <v>12565873.199999999</v>
      </c>
      <c r="R26" s="30">
        <v>0</v>
      </c>
      <c r="S26" s="30">
        <v>0</v>
      </c>
      <c r="T26" s="71">
        <v>0</v>
      </c>
      <c r="U26" s="71">
        <v>0</v>
      </c>
      <c r="V26" s="79">
        <v>0</v>
      </c>
      <c r="W26" s="79">
        <v>0</v>
      </c>
      <c r="X26" s="230">
        <v>0</v>
      </c>
      <c r="Y26" s="230">
        <v>0</v>
      </c>
      <c r="Z26" s="230">
        <v>0</v>
      </c>
      <c r="AA26" s="230">
        <v>0</v>
      </c>
      <c r="AB26" s="230">
        <v>0</v>
      </c>
      <c r="AC26" s="230">
        <v>0</v>
      </c>
    </row>
    <row r="27" spans="1:29" ht="48.75" customHeight="1" x14ac:dyDescent="0.25">
      <c r="A27" s="20" t="s">
        <v>76</v>
      </c>
      <c r="B27" s="25" t="s">
        <v>69</v>
      </c>
      <c r="C27" s="2"/>
      <c r="D27" s="4"/>
      <c r="E27" s="4"/>
      <c r="F27" s="6"/>
      <c r="G27" s="6"/>
      <c r="H27" s="7"/>
      <c r="I27" s="7"/>
      <c r="J27" s="9"/>
      <c r="K27" s="9"/>
      <c r="L27" s="8"/>
      <c r="M27" s="8"/>
      <c r="N27" s="4">
        <v>0</v>
      </c>
      <c r="O27" s="4">
        <v>0</v>
      </c>
      <c r="P27" s="6">
        <v>215012.28</v>
      </c>
      <c r="Q27" s="6">
        <v>215012.28</v>
      </c>
      <c r="R27" s="30">
        <v>0</v>
      </c>
      <c r="S27" s="30">
        <v>0</v>
      </c>
      <c r="T27" s="71">
        <v>0</v>
      </c>
      <c r="U27" s="71">
        <v>0</v>
      </c>
      <c r="V27" s="79">
        <v>0</v>
      </c>
      <c r="W27" s="79"/>
      <c r="X27" s="230">
        <v>0</v>
      </c>
      <c r="Y27" s="230">
        <v>0</v>
      </c>
      <c r="Z27" s="230">
        <v>0</v>
      </c>
      <c r="AA27" s="230">
        <v>0</v>
      </c>
      <c r="AB27" s="230">
        <v>0</v>
      </c>
      <c r="AC27" s="230">
        <v>0</v>
      </c>
    </row>
    <row r="28" spans="1:29" ht="103.5" customHeight="1" x14ac:dyDescent="0.25">
      <c r="A28" s="20" t="s">
        <v>77</v>
      </c>
      <c r="B28" s="26" t="s">
        <v>147</v>
      </c>
      <c r="C28" s="2"/>
      <c r="D28" s="4"/>
      <c r="E28" s="4"/>
      <c r="F28" s="6"/>
      <c r="G28" s="6"/>
      <c r="H28" s="7"/>
      <c r="I28" s="7"/>
      <c r="J28" s="9"/>
      <c r="K28" s="9"/>
      <c r="L28" s="8"/>
      <c r="M28" s="8"/>
      <c r="N28" s="4">
        <v>0</v>
      </c>
      <c r="O28" s="4">
        <v>0</v>
      </c>
      <c r="P28" s="28">
        <v>105000</v>
      </c>
      <c r="Q28" s="28">
        <v>105000</v>
      </c>
      <c r="R28" s="30">
        <v>0</v>
      </c>
      <c r="S28" s="30">
        <v>0</v>
      </c>
      <c r="T28" s="71">
        <v>0</v>
      </c>
      <c r="U28" s="71">
        <v>0</v>
      </c>
      <c r="V28" s="79">
        <v>0</v>
      </c>
      <c r="W28" s="79">
        <v>0</v>
      </c>
      <c r="X28" s="230">
        <v>0</v>
      </c>
      <c r="Y28" s="230">
        <v>0</v>
      </c>
      <c r="Z28" s="230">
        <v>0</v>
      </c>
      <c r="AA28" s="230">
        <v>0</v>
      </c>
      <c r="AB28" s="230">
        <v>0</v>
      </c>
      <c r="AC28" s="230">
        <v>0</v>
      </c>
    </row>
    <row r="29" spans="1:29" ht="56.25" customHeight="1" x14ac:dyDescent="0.25">
      <c r="A29" s="20" t="s">
        <v>78</v>
      </c>
      <c r="B29" s="23" t="s">
        <v>79</v>
      </c>
      <c r="C29" s="2"/>
      <c r="D29" s="4"/>
      <c r="E29" s="4"/>
      <c r="F29" s="6"/>
      <c r="G29" s="6"/>
      <c r="H29" s="7"/>
      <c r="I29" s="7"/>
      <c r="J29" s="9"/>
      <c r="K29" s="9"/>
      <c r="L29" s="8"/>
      <c r="M29" s="8"/>
      <c r="N29" s="4">
        <v>0</v>
      </c>
      <c r="O29" s="4">
        <v>0</v>
      </c>
      <c r="P29" s="6">
        <v>75000</v>
      </c>
      <c r="Q29" s="6">
        <v>75000</v>
      </c>
      <c r="R29" s="30">
        <v>0</v>
      </c>
      <c r="S29" s="30">
        <v>0</v>
      </c>
      <c r="T29" s="71">
        <v>0</v>
      </c>
      <c r="U29" s="71">
        <v>0</v>
      </c>
      <c r="V29" s="79">
        <v>0</v>
      </c>
      <c r="W29" s="79">
        <v>0</v>
      </c>
      <c r="X29" s="230">
        <v>0</v>
      </c>
      <c r="Y29" s="230">
        <v>0</v>
      </c>
      <c r="Z29" s="230">
        <v>0</v>
      </c>
      <c r="AA29" s="230">
        <v>0</v>
      </c>
      <c r="AB29" s="230">
        <v>0</v>
      </c>
      <c r="AC29" s="230">
        <v>0</v>
      </c>
    </row>
    <row r="30" spans="1:29" ht="67.5" customHeight="1" x14ac:dyDescent="0.25">
      <c r="A30" s="20" t="s">
        <v>80</v>
      </c>
      <c r="B30" s="23" t="s">
        <v>81</v>
      </c>
      <c r="C30" s="2"/>
      <c r="D30" s="4"/>
      <c r="E30" s="4"/>
      <c r="F30" s="6"/>
      <c r="G30" s="6"/>
      <c r="H30" s="7"/>
      <c r="I30" s="7"/>
      <c r="J30" s="9"/>
      <c r="K30" s="9"/>
      <c r="L30" s="8"/>
      <c r="M30" s="8"/>
      <c r="N30" s="4">
        <v>0</v>
      </c>
      <c r="O30" s="4">
        <v>0</v>
      </c>
      <c r="P30" s="6">
        <v>30000</v>
      </c>
      <c r="Q30" s="6">
        <v>30000</v>
      </c>
      <c r="R30" s="30">
        <v>0</v>
      </c>
      <c r="S30" s="30">
        <v>0</v>
      </c>
      <c r="T30" s="71">
        <v>0</v>
      </c>
      <c r="U30" s="71">
        <v>0</v>
      </c>
      <c r="V30" s="79">
        <v>0</v>
      </c>
      <c r="W30" s="79">
        <v>0</v>
      </c>
      <c r="X30" s="230">
        <v>0</v>
      </c>
      <c r="Y30" s="230">
        <v>0</v>
      </c>
      <c r="Z30" s="230">
        <v>0</v>
      </c>
      <c r="AA30" s="230">
        <v>0</v>
      </c>
      <c r="AB30" s="230">
        <v>0</v>
      </c>
      <c r="AC30" s="230">
        <v>0</v>
      </c>
    </row>
    <row r="31" spans="1:29" ht="120.75" customHeight="1" x14ac:dyDescent="0.25">
      <c r="A31" s="20" t="s">
        <v>82</v>
      </c>
      <c r="B31" s="27" t="s">
        <v>113</v>
      </c>
      <c r="C31" s="2"/>
      <c r="D31" s="4"/>
      <c r="E31" s="4"/>
      <c r="F31" s="6"/>
      <c r="G31" s="6"/>
      <c r="H31" s="7"/>
      <c r="I31" s="7"/>
      <c r="J31" s="9"/>
      <c r="K31" s="9"/>
      <c r="L31" s="8"/>
      <c r="M31" s="8"/>
      <c r="N31" s="4">
        <v>0</v>
      </c>
      <c r="O31" s="4">
        <v>0</v>
      </c>
      <c r="P31" s="6">
        <v>0</v>
      </c>
      <c r="Q31" s="6">
        <v>0</v>
      </c>
      <c r="R31" s="30">
        <f t="shared" ref="R31:Y31" si="2">SUM(R32:R44)</f>
        <v>848790.58</v>
      </c>
      <c r="S31" s="30">
        <f t="shared" si="2"/>
        <v>848763.26</v>
      </c>
      <c r="T31" s="72">
        <f t="shared" si="2"/>
        <v>825980</v>
      </c>
      <c r="U31" s="72">
        <f t="shared" si="2"/>
        <v>822171</v>
      </c>
      <c r="V31" s="80">
        <f t="shared" si="2"/>
        <v>647286</v>
      </c>
      <c r="W31" s="80">
        <f t="shared" si="2"/>
        <v>647286</v>
      </c>
      <c r="X31" s="231">
        <f t="shared" si="2"/>
        <v>45000</v>
      </c>
      <c r="Y31" s="231">
        <f t="shared" si="2"/>
        <v>0</v>
      </c>
      <c r="Z31" s="231">
        <f t="shared" ref="Z31:AC31" si="3">SUM(Z32:Z44)</f>
        <v>45000</v>
      </c>
      <c r="AA31" s="231">
        <f t="shared" si="3"/>
        <v>0</v>
      </c>
      <c r="AB31" s="231">
        <f t="shared" si="3"/>
        <v>45000</v>
      </c>
      <c r="AC31" s="231">
        <f t="shared" si="3"/>
        <v>0</v>
      </c>
    </row>
    <row r="32" spans="1:29" ht="93.75" customHeight="1" x14ac:dyDescent="0.25">
      <c r="A32" s="20" t="s">
        <v>83</v>
      </c>
      <c r="B32" s="39" t="s">
        <v>114</v>
      </c>
      <c r="C32" s="2"/>
      <c r="D32" s="4"/>
      <c r="E32" s="4"/>
      <c r="F32" s="6"/>
      <c r="G32" s="6"/>
      <c r="H32" s="7"/>
      <c r="I32" s="7"/>
      <c r="J32" s="9"/>
      <c r="K32" s="9"/>
      <c r="L32" s="8"/>
      <c r="M32" s="8"/>
      <c r="N32" s="4">
        <v>0</v>
      </c>
      <c r="O32" s="4">
        <v>0</v>
      </c>
      <c r="P32" s="6">
        <v>0</v>
      </c>
      <c r="Q32" s="6">
        <v>0</v>
      </c>
      <c r="R32" s="30">
        <v>2485</v>
      </c>
      <c r="S32" s="30">
        <v>2485</v>
      </c>
      <c r="T32" s="72">
        <v>15000</v>
      </c>
      <c r="U32" s="72">
        <v>15000</v>
      </c>
      <c r="V32" s="80">
        <v>0</v>
      </c>
      <c r="W32" s="80">
        <v>0</v>
      </c>
      <c r="X32" s="231">
        <v>0</v>
      </c>
      <c r="Y32" s="231">
        <v>0</v>
      </c>
      <c r="Z32" s="231">
        <v>0</v>
      </c>
      <c r="AA32" s="231">
        <v>0</v>
      </c>
      <c r="AB32" s="231">
        <v>0</v>
      </c>
      <c r="AC32" s="231">
        <v>0</v>
      </c>
    </row>
    <row r="33" spans="1:29" ht="67.5" customHeight="1" x14ac:dyDescent="0.25">
      <c r="A33" s="20" t="s">
        <v>97</v>
      </c>
      <c r="B33" s="23" t="s">
        <v>115</v>
      </c>
      <c r="C33" s="2"/>
      <c r="D33" s="4"/>
      <c r="E33" s="4"/>
      <c r="F33" s="6"/>
      <c r="G33" s="6"/>
      <c r="H33" s="7"/>
      <c r="I33" s="7"/>
      <c r="J33" s="9"/>
      <c r="K33" s="9"/>
      <c r="L33" s="8"/>
      <c r="M33" s="8"/>
      <c r="N33" s="4">
        <v>0</v>
      </c>
      <c r="O33" s="4">
        <v>0</v>
      </c>
      <c r="P33" s="6">
        <v>0</v>
      </c>
      <c r="Q33" s="6">
        <v>0</v>
      </c>
      <c r="R33" s="30">
        <v>82995</v>
      </c>
      <c r="S33" s="30">
        <v>82995</v>
      </c>
      <c r="T33" s="72">
        <v>31630</v>
      </c>
      <c r="U33" s="72">
        <v>31630</v>
      </c>
      <c r="V33" s="80">
        <v>112014</v>
      </c>
      <c r="W33" s="108">
        <v>112014</v>
      </c>
      <c r="X33" s="231">
        <v>20000</v>
      </c>
      <c r="Y33" s="231">
        <v>0</v>
      </c>
      <c r="Z33" s="231">
        <v>20000</v>
      </c>
      <c r="AA33" s="231">
        <v>0</v>
      </c>
      <c r="AB33" s="231">
        <v>20000</v>
      </c>
      <c r="AC33" s="231">
        <v>0</v>
      </c>
    </row>
    <row r="34" spans="1:29" ht="67.5" customHeight="1" x14ac:dyDescent="0.25">
      <c r="A34" s="20" t="s">
        <v>98</v>
      </c>
      <c r="B34" s="22" t="s">
        <v>116</v>
      </c>
      <c r="C34" s="2"/>
      <c r="D34" s="4"/>
      <c r="E34" s="4"/>
      <c r="F34" s="6"/>
      <c r="G34" s="6"/>
      <c r="H34" s="7"/>
      <c r="I34" s="7"/>
      <c r="J34" s="9"/>
      <c r="K34" s="9"/>
      <c r="L34" s="8"/>
      <c r="M34" s="8"/>
      <c r="N34" s="4">
        <v>0</v>
      </c>
      <c r="O34" s="4">
        <v>0</v>
      </c>
      <c r="P34" s="6">
        <v>0</v>
      </c>
      <c r="Q34" s="6">
        <v>0</v>
      </c>
      <c r="R34" s="30">
        <v>61500</v>
      </c>
      <c r="S34" s="30">
        <v>61500</v>
      </c>
      <c r="T34" s="72">
        <v>73600</v>
      </c>
      <c r="U34" s="72">
        <v>73600</v>
      </c>
      <c r="V34" s="80">
        <v>95300</v>
      </c>
      <c r="W34" s="108">
        <v>95300</v>
      </c>
      <c r="X34" s="231">
        <v>0</v>
      </c>
      <c r="Y34" s="231">
        <v>0</v>
      </c>
      <c r="Z34" s="231">
        <v>0</v>
      </c>
      <c r="AA34" s="231">
        <v>0</v>
      </c>
      <c r="AB34" s="231">
        <v>0</v>
      </c>
      <c r="AC34" s="231">
        <v>0</v>
      </c>
    </row>
    <row r="35" spans="1:29" ht="61.5" customHeight="1" x14ac:dyDescent="0.25">
      <c r="A35" s="20" t="s">
        <v>104</v>
      </c>
      <c r="B35" s="23" t="s">
        <v>117</v>
      </c>
      <c r="C35" s="2"/>
      <c r="D35" s="4"/>
      <c r="E35" s="4"/>
      <c r="F35" s="6"/>
      <c r="G35" s="6"/>
      <c r="H35" s="7"/>
      <c r="I35" s="7"/>
      <c r="J35" s="9"/>
      <c r="K35" s="9"/>
      <c r="L35" s="8"/>
      <c r="M35" s="8"/>
      <c r="N35" s="4">
        <v>0</v>
      </c>
      <c r="O35" s="4">
        <v>0</v>
      </c>
      <c r="P35" s="6">
        <v>0</v>
      </c>
      <c r="Q35" s="6">
        <v>0</v>
      </c>
      <c r="R35" s="30">
        <v>606310.57999999996</v>
      </c>
      <c r="S35" s="30">
        <v>606290.57999999996</v>
      </c>
      <c r="T35" s="72">
        <v>497200</v>
      </c>
      <c r="U35" s="72">
        <v>493391</v>
      </c>
      <c r="V35" s="80">
        <v>326692</v>
      </c>
      <c r="W35" s="108">
        <v>326692</v>
      </c>
      <c r="X35" s="231">
        <v>25000</v>
      </c>
      <c r="Y35" s="231">
        <v>0</v>
      </c>
      <c r="Z35" s="231">
        <v>25000</v>
      </c>
      <c r="AA35" s="231">
        <v>0</v>
      </c>
      <c r="AB35" s="231">
        <v>25000</v>
      </c>
      <c r="AC35" s="231">
        <v>0</v>
      </c>
    </row>
    <row r="36" spans="1:29" ht="105.75" customHeight="1" x14ac:dyDescent="0.25">
      <c r="A36" s="20" t="s">
        <v>105</v>
      </c>
      <c r="B36" s="23" t="s">
        <v>118</v>
      </c>
      <c r="C36" s="2"/>
      <c r="D36" s="4"/>
      <c r="E36" s="4"/>
      <c r="F36" s="6"/>
      <c r="G36" s="6"/>
      <c r="H36" s="7"/>
      <c r="I36" s="7"/>
      <c r="J36" s="9"/>
      <c r="K36" s="9"/>
      <c r="L36" s="8"/>
      <c r="M36" s="8"/>
      <c r="N36" s="4">
        <v>0</v>
      </c>
      <c r="O36" s="4">
        <v>0</v>
      </c>
      <c r="P36" s="6">
        <v>0</v>
      </c>
      <c r="Q36" s="6">
        <v>0</v>
      </c>
      <c r="R36" s="30">
        <v>0</v>
      </c>
      <c r="S36" s="30">
        <v>0</v>
      </c>
      <c r="T36" s="72">
        <v>92950</v>
      </c>
      <c r="U36" s="72">
        <v>92950</v>
      </c>
      <c r="V36" s="80">
        <v>0</v>
      </c>
      <c r="W36" s="80">
        <v>0</v>
      </c>
      <c r="X36" s="231">
        <v>0</v>
      </c>
      <c r="Y36" s="231">
        <v>0</v>
      </c>
      <c r="Z36" s="231">
        <v>0</v>
      </c>
      <c r="AA36" s="231">
        <v>0</v>
      </c>
      <c r="AB36" s="231">
        <v>0</v>
      </c>
      <c r="AC36" s="231">
        <v>0</v>
      </c>
    </row>
    <row r="37" spans="1:29" ht="67.5" customHeight="1" x14ac:dyDescent="0.25">
      <c r="A37" s="20" t="s">
        <v>106</v>
      </c>
      <c r="B37" s="22" t="s">
        <v>119</v>
      </c>
      <c r="C37" s="2"/>
      <c r="D37" s="4"/>
      <c r="E37" s="4"/>
      <c r="F37" s="6"/>
      <c r="G37" s="6"/>
      <c r="H37" s="7"/>
      <c r="I37" s="7"/>
      <c r="J37" s="9"/>
      <c r="K37" s="9"/>
      <c r="L37" s="8"/>
      <c r="M37" s="8"/>
      <c r="N37" s="4">
        <v>0</v>
      </c>
      <c r="O37" s="4">
        <v>0</v>
      </c>
      <c r="P37" s="6">
        <v>0</v>
      </c>
      <c r="Q37" s="6">
        <v>0</v>
      </c>
      <c r="R37" s="30">
        <v>0</v>
      </c>
      <c r="S37" s="30">
        <v>0</v>
      </c>
      <c r="T37" s="72">
        <v>0</v>
      </c>
      <c r="U37" s="72">
        <v>0</v>
      </c>
      <c r="V37" s="80">
        <v>0</v>
      </c>
      <c r="W37" s="80">
        <v>0</v>
      </c>
      <c r="X37" s="231">
        <v>0</v>
      </c>
      <c r="Y37" s="231">
        <v>0</v>
      </c>
      <c r="Z37" s="231">
        <v>0</v>
      </c>
      <c r="AA37" s="231">
        <v>0</v>
      </c>
      <c r="AB37" s="231">
        <v>0</v>
      </c>
      <c r="AC37" s="231">
        <v>0</v>
      </c>
    </row>
    <row r="38" spans="1:29" ht="67.5" customHeight="1" x14ac:dyDescent="0.25">
      <c r="A38" s="20" t="s">
        <v>107</v>
      </c>
      <c r="B38" s="38" t="s">
        <v>72</v>
      </c>
      <c r="C38" s="2"/>
      <c r="D38" s="4"/>
      <c r="E38" s="4"/>
      <c r="F38" s="6"/>
      <c r="G38" s="6"/>
      <c r="H38" s="7"/>
      <c r="I38" s="7"/>
      <c r="J38" s="9"/>
      <c r="K38" s="9"/>
      <c r="L38" s="8"/>
      <c r="M38" s="8"/>
      <c r="N38" s="4">
        <v>0</v>
      </c>
      <c r="O38" s="4">
        <v>0</v>
      </c>
      <c r="P38" s="6">
        <v>0</v>
      </c>
      <c r="Q38" s="6">
        <v>0</v>
      </c>
      <c r="R38" s="30">
        <v>17760</v>
      </c>
      <c r="S38" s="30">
        <v>17759.68</v>
      </c>
      <c r="T38" s="72">
        <v>81000</v>
      </c>
      <c r="U38" s="72">
        <v>81000</v>
      </c>
      <c r="V38" s="80">
        <v>25000</v>
      </c>
      <c r="W38" s="109">
        <v>25000</v>
      </c>
      <c r="X38" s="231">
        <v>0</v>
      </c>
      <c r="Y38" s="231">
        <v>0</v>
      </c>
      <c r="Z38" s="231">
        <v>0</v>
      </c>
      <c r="AA38" s="231">
        <v>0</v>
      </c>
      <c r="AB38" s="231">
        <v>0</v>
      </c>
      <c r="AC38" s="231">
        <v>0</v>
      </c>
    </row>
    <row r="39" spans="1:29" ht="67.5" customHeight="1" x14ac:dyDescent="0.25">
      <c r="A39" s="20" t="s">
        <v>108</v>
      </c>
      <c r="B39" s="22" t="s">
        <v>120</v>
      </c>
      <c r="C39" s="2"/>
      <c r="D39" s="4"/>
      <c r="E39" s="4"/>
      <c r="F39" s="6"/>
      <c r="G39" s="6"/>
      <c r="H39" s="7"/>
      <c r="I39" s="7"/>
      <c r="J39" s="9"/>
      <c r="K39" s="9"/>
      <c r="L39" s="8"/>
      <c r="M39" s="8"/>
      <c r="N39" s="4">
        <v>0</v>
      </c>
      <c r="O39" s="4">
        <v>0</v>
      </c>
      <c r="P39" s="6">
        <v>0</v>
      </c>
      <c r="Q39" s="6">
        <v>0</v>
      </c>
      <c r="R39" s="30">
        <v>50000</v>
      </c>
      <c r="S39" s="30">
        <v>50000</v>
      </c>
      <c r="T39" s="72">
        <v>0</v>
      </c>
      <c r="U39" s="72">
        <v>0</v>
      </c>
      <c r="V39" s="80">
        <v>50000</v>
      </c>
      <c r="W39" s="80">
        <v>50000</v>
      </c>
      <c r="X39" s="231">
        <v>0</v>
      </c>
      <c r="Y39" s="231">
        <v>0</v>
      </c>
      <c r="Z39" s="231">
        <v>0</v>
      </c>
      <c r="AA39" s="231">
        <v>0</v>
      </c>
      <c r="AB39" s="231">
        <v>0</v>
      </c>
      <c r="AC39" s="231">
        <v>0</v>
      </c>
    </row>
    <row r="40" spans="1:29" ht="42" customHeight="1" x14ac:dyDescent="0.25">
      <c r="A40" s="20" t="s">
        <v>109</v>
      </c>
      <c r="B40" s="23" t="s">
        <v>69</v>
      </c>
      <c r="C40" s="2"/>
      <c r="D40" s="4"/>
      <c r="E40" s="4"/>
      <c r="F40" s="6"/>
      <c r="G40" s="6"/>
      <c r="H40" s="7"/>
      <c r="I40" s="7"/>
      <c r="J40" s="9"/>
      <c r="K40" s="9"/>
      <c r="L40" s="8"/>
      <c r="M40" s="8"/>
      <c r="N40" s="4">
        <v>0</v>
      </c>
      <c r="O40" s="4">
        <v>0</v>
      </c>
      <c r="P40" s="6">
        <v>0</v>
      </c>
      <c r="Q40" s="6">
        <v>0</v>
      </c>
      <c r="R40" s="30">
        <v>0</v>
      </c>
      <c r="S40" s="30">
        <v>0</v>
      </c>
      <c r="T40" s="72">
        <v>0</v>
      </c>
      <c r="U40" s="72">
        <v>0</v>
      </c>
      <c r="V40" s="80">
        <v>0</v>
      </c>
      <c r="W40" s="80">
        <v>0</v>
      </c>
      <c r="X40" s="231">
        <v>0</v>
      </c>
      <c r="Y40" s="231">
        <v>0</v>
      </c>
      <c r="Z40" s="231">
        <v>0</v>
      </c>
      <c r="AA40" s="231">
        <v>0</v>
      </c>
      <c r="AB40" s="231">
        <v>0</v>
      </c>
      <c r="AC40" s="231">
        <v>0</v>
      </c>
    </row>
    <row r="41" spans="1:29" ht="67.5" customHeight="1" x14ac:dyDescent="0.25">
      <c r="A41" s="20" t="s">
        <v>110</v>
      </c>
      <c r="B41" s="22" t="s">
        <v>121</v>
      </c>
      <c r="C41" s="2"/>
      <c r="D41" s="4"/>
      <c r="E41" s="4"/>
      <c r="F41" s="6"/>
      <c r="G41" s="6"/>
      <c r="H41" s="7"/>
      <c r="I41" s="7"/>
      <c r="J41" s="9"/>
      <c r="K41" s="9"/>
      <c r="L41" s="8"/>
      <c r="M41" s="8"/>
      <c r="N41" s="4">
        <v>0</v>
      </c>
      <c r="O41" s="4">
        <v>0</v>
      </c>
      <c r="P41" s="6">
        <v>0</v>
      </c>
      <c r="Q41" s="6">
        <v>0</v>
      </c>
      <c r="R41" s="30">
        <v>0</v>
      </c>
      <c r="S41" s="30">
        <v>0</v>
      </c>
      <c r="T41" s="72">
        <v>0</v>
      </c>
      <c r="U41" s="72">
        <v>0</v>
      </c>
      <c r="V41" s="80">
        <v>0</v>
      </c>
      <c r="W41" s="80">
        <v>0</v>
      </c>
      <c r="X41" s="231">
        <v>0</v>
      </c>
      <c r="Y41" s="231">
        <v>0</v>
      </c>
      <c r="Z41" s="231">
        <v>0</v>
      </c>
      <c r="AA41" s="231">
        <v>0</v>
      </c>
      <c r="AB41" s="231">
        <v>0</v>
      </c>
      <c r="AC41" s="231">
        <v>0</v>
      </c>
    </row>
    <row r="42" spans="1:29" ht="67.5" customHeight="1" x14ac:dyDescent="0.25">
      <c r="A42" s="20" t="s">
        <v>111</v>
      </c>
      <c r="B42" s="23" t="s">
        <v>122</v>
      </c>
      <c r="C42" s="2"/>
      <c r="D42" s="4"/>
      <c r="E42" s="4"/>
      <c r="F42" s="6"/>
      <c r="G42" s="6"/>
      <c r="H42" s="7"/>
      <c r="I42" s="7"/>
      <c r="J42" s="9"/>
      <c r="K42" s="9"/>
      <c r="L42" s="8"/>
      <c r="M42" s="8"/>
      <c r="N42" s="4">
        <v>0</v>
      </c>
      <c r="O42" s="4">
        <v>0</v>
      </c>
      <c r="P42" s="6">
        <v>0</v>
      </c>
      <c r="Q42" s="6">
        <v>0</v>
      </c>
      <c r="R42" s="30">
        <v>15000</v>
      </c>
      <c r="S42" s="30">
        <v>14994</v>
      </c>
      <c r="T42" s="72">
        <v>7000</v>
      </c>
      <c r="U42" s="72">
        <v>7000</v>
      </c>
      <c r="V42" s="80">
        <v>33280</v>
      </c>
      <c r="W42" s="80">
        <v>33280</v>
      </c>
      <c r="X42" s="231">
        <v>0</v>
      </c>
      <c r="Y42" s="231">
        <v>0</v>
      </c>
      <c r="Z42" s="231">
        <v>0</v>
      </c>
      <c r="AA42" s="231">
        <v>0</v>
      </c>
      <c r="AB42" s="231">
        <v>0</v>
      </c>
      <c r="AC42" s="231">
        <v>0</v>
      </c>
    </row>
    <row r="43" spans="1:29" ht="120.75" customHeight="1" x14ac:dyDescent="0.25">
      <c r="A43" s="20" t="s">
        <v>112</v>
      </c>
      <c r="B43" s="23" t="s">
        <v>123</v>
      </c>
      <c r="C43" s="2"/>
      <c r="D43" s="4"/>
      <c r="E43" s="4"/>
      <c r="F43" s="6"/>
      <c r="G43" s="6"/>
      <c r="H43" s="7"/>
      <c r="I43" s="7"/>
      <c r="J43" s="9"/>
      <c r="K43" s="9"/>
      <c r="L43" s="8"/>
      <c r="M43" s="8"/>
      <c r="N43" s="4">
        <v>0</v>
      </c>
      <c r="O43" s="4">
        <v>0</v>
      </c>
      <c r="P43" s="6">
        <v>0</v>
      </c>
      <c r="Q43" s="6">
        <v>0</v>
      </c>
      <c r="R43" s="30">
        <v>7740</v>
      </c>
      <c r="S43" s="30">
        <v>7740</v>
      </c>
      <c r="T43" s="72">
        <v>0</v>
      </c>
      <c r="U43" s="72">
        <v>0</v>
      </c>
      <c r="V43" s="80">
        <v>0</v>
      </c>
      <c r="W43" s="80">
        <v>0</v>
      </c>
      <c r="X43" s="231">
        <v>0</v>
      </c>
      <c r="Y43" s="231">
        <v>0</v>
      </c>
      <c r="Z43" s="231">
        <v>0</v>
      </c>
      <c r="AA43" s="231">
        <v>0</v>
      </c>
      <c r="AB43" s="231">
        <v>0</v>
      </c>
      <c r="AC43" s="231">
        <v>0</v>
      </c>
    </row>
    <row r="44" spans="1:29" ht="66" customHeight="1" x14ac:dyDescent="0.25">
      <c r="A44" s="20" t="s">
        <v>124</v>
      </c>
      <c r="B44" s="22" t="s">
        <v>125</v>
      </c>
      <c r="C44" s="2"/>
      <c r="D44" s="4"/>
      <c r="E44" s="4"/>
      <c r="F44" s="6"/>
      <c r="G44" s="6"/>
      <c r="H44" s="7"/>
      <c r="I44" s="7"/>
      <c r="J44" s="9"/>
      <c r="K44" s="9"/>
      <c r="L44" s="8"/>
      <c r="M44" s="8"/>
      <c r="N44" s="4">
        <v>0</v>
      </c>
      <c r="O44" s="4">
        <v>0</v>
      </c>
      <c r="P44" s="6">
        <v>0</v>
      </c>
      <c r="Q44" s="6">
        <v>0</v>
      </c>
      <c r="R44" s="30">
        <v>5000</v>
      </c>
      <c r="S44" s="30">
        <v>4999</v>
      </c>
      <c r="T44" s="72">
        <v>27600</v>
      </c>
      <c r="U44" s="72">
        <v>27600</v>
      </c>
      <c r="V44" s="80">
        <v>5000</v>
      </c>
      <c r="W44" s="80">
        <v>5000</v>
      </c>
      <c r="X44" s="231">
        <v>0</v>
      </c>
      <c r="Y44" s="231">
        <v>0</v>
      </c>
      <c r="Z44" s="231">
        <v>0</v>
      </c>
      <c r="AA44" s="231">
        <v>0</v>
      </c>
      <c r="AB44" s="231">
        <v>0</v>
      </c>
      <c r="AC44" s="231">
        <v>0</v>
      </c>
    </row>
    <row r="45" spans="1:29" ht="78.75" customHeight="1" x14ac:dyDescent="0.25">
      <c r="A45" s="20" t="s">
        <v>103</v>
      </c>
      <c r="B45" s="27" t="s">
        <v>126</v>
      </c>
      <c r="C45" s="2"/>
      <c r="D45" s="4"/>
      <c r="E45" s="4"/>
      <c r="F45" s="6"/>
      <c r="G45" s="6"/>
      <c r="H45" s="7"/>
      <c r="I45" s="7"/>
      <c r="J45" s="9"/>
      <c r="K45" s="9"/>
      <c r="L45" s="8"/>
      <c r="M45" s="8"/>
      <c r="N45" s="4">
        <v>0</v>
      </c>
      <c r="O45" s="4">
        <v>0</v>
      </c>
      <c r="P45" s="28">
        <v>0</v>
      </c>
      <c r="Q45" s="28">
        <v>0</v>
      </c>
      <c r="R45" s="30">
        <f t="shared" ref="R45:X45" si="4">SUM(R46:R51)</f>
        <v>124000</v>
      </c>
      <c r="S45" s="30">
        <f t="shared" si="4"/>
        <v>123298</v>
      </c>
      <c r="T45" s="72">
        <f t="shared" si="4"/>
        <v>53650</v>
      </c>
      <c r="U45" s="72">
        <f t="shared" si="4"/>
        <v>53650</v>
      </c>
      <c r="V45" s="80">
        <f t="shared" si="4"/>
        <v>362000</v>
      </c>
      <c r="W45" s="80">
        <f t="shared" si="4"/>
        <v>362000</v>
      </c>
      <c r="X45" s="231">
        <f t="shared" si="4"/>
        <v>436400</v>
      </c>
      <c r="Y45" s="231">
        <f t="shared" ref="Y45:AC45" si="5">SUM(Y46:Y51)</f>
        <v>0</v>
      </c>
      <c r="Z45" s="231">
        <f t="shared" si="5"/>
        <v>436400</v>
      </c>
      <c r="AA45" s="231">
        <f t="shared" si="5"/>
        <v>0</v>
      </c>
      <c r="AB45" s="231">
        <f t="shared" si="5"/>
        <v>436400</v>
      </c>
      <c r="AC45" s="231">
        <f t="shared" si="5"/>
        <v>0</v>
      </c>
    </row>
    <row r="46" spans="1:29" ht="93.75" customHeight="1" x14ac:dyDescent="0.25">
      <c r="A46" s="20" t="s">
        <v>127</v>
      </c>
      <c r="B46" s="22" t="s">
        <v>138</v>
      </c>
      <c r="C46" s="2"/>
      <c r="D46" s="4"/>
      <c r="E46" s="4"/>
      <c r="F46" s="6"/>
      <c r="G46" s="6"/>
      <c r="H46" s="7"/>
      <c r="I46" s="7"/>
      <c r="J46" s="9"/>
      <c r="K46" s="9"/>
      <c r="L46" s="8"/>
      <c r="M46" s="8"/>
      <c r="N46" s="4">
        <v>0</v>
      </c>
      <c r="O46" s="4">
        <v>0</v>
      </c>
      <c r="P46" s="6">
        <v>0</v>
      </c>
      <c r="Q46" s="6">
        <v>0</v>
      </c>
      <c r="R46" s="30">
        <v>30000</v>
      </c>
      <c r="S46" s="30">
        <v>30000</v>
      </c>
      <c r="T46" s="72">
        <v>23650</v>
      </c>
      <c r="U46" s="72">
        <v>23650</v>
      </c>
      <c r="V46" s="80">
        <v>56000</v>
      </c>
      <c r="W46" s="80">
        <v>56000</v>
      </c>
      <c r="X46" s="231">
        <v>396000</v>
      </c>
      <c r="Y46" s="231">
        <v>0</v>
      </c>
      <c r="Z46" s="231">
        <v>396000</v>
      </c>
      <c r="AA46" s="231">
        <v>0</v>
      </c>
      <c r="AB46" s="231">
        <v>396000</v>
      </c>
      <c r="AC46" s="231">
        <v>0</v>
      </c>
    </row>
    <row r="47" spans="1:29" ht="67.5" customHeight="1" x14ac:dyDescent="0.25">
      <c r="A47" s="20" t="s">
        <v>128</v>
      </c>
      <c r="B47" s="23" t="s">
        <v>139</v>
      </c>
      <c r="C47" s="2"/>
      <c r="D47" s="4"/>
      <c r="E47" s="4"/>
      <c r="F47" s="6"/>
      <c r="G47" s="6"/>
      <c r="H47" s="7"/>
      <c r="I47" s="7"/>
      <c r="J47" s="9"/>
      <c r="K47" s="9"/>
      <c r="L47" s="8"/>
      <c r="M47" s="8"/>
      <c r="N47" s="4">
        <v>0</v>
      </c>
      <c r="O47" s="4">
        <v>0</v>
      </c>
      <c r="P47" s="6">
        <v>0</v>
      </c>
      <c r="Q47" s="6">
        <v>0</v>
      </c>
      <c r="R47" s="30">
        <v>30000</v>
      </c>
      <c r="S47" s="30">
        <v>30000</v>
      </c>
      <c r="T47" s="72">
        <v>30000</v>
      </c>
      <c r="U47" s="72">
        <v>30000</v>
      </c>
      <c r="V47" s="80">
        <v>36000</v>
      </c>
      <c r="W47" s="80">
        <v>36000</v>
      </c>
      <c r="X47" s="231">
        <v>40400</v>
      </c>
      <c r="Y47" s="231">
        <v>0</v>
      </c>
      <c r="Z47" s="231">
        <v>40400</v>
      </c>
      <c r="AA47" s="231">
        <v>0</v>
      </c>
      <c r="AB47" s="231">
        <v>40400</v>
      </c>
      <c r="AC47" s="231">
        <v>0</v>
      </c>
    </row>
    <row r="48" spans="1:29" ht="90.75" customHeight="1" x14ac:dyDescent="0.25">
      <c r="A48" s="20" t="s">
        <v>129</v>
      </c>
      <c r="B48" s="22" t="s">
        <v>140</v>
      </c>
      <c r="C48" s="2"/>
      <c r="D48" s="4"/>
      <c r="E48" s="4"/>
      <c r="F48" s="6"/>
      <c r="G48" s="6"/>
      <c r="H48" s="7"/>
      <c r="I48" s="7"/>
      <c r="J48" s="9"/>
      <c r="K48" s="9"/>
      <c r="L48" s="8"/>
      <c r="M48" s="8"/>
      <c r="N48" s="4">
        <v>0</v>
      </c>
      <c r="O48" s="4">
        <v>0</v>
      </c>
      <c r="P48" s="6">
        <v>0</v>
      </c>
      <c r="Q48" s="6">
        <v>0</v>
      </c>
      <c r="R48" s="30">
        <v>0</v>
      </c>
      <c r="S48" s="30">
        <v>0</v>
      </c>
      <c r="T48" s="72">
        <v>0</v>
      </c>
      <c r="U48" s="72">
        <v>0</v>
      </c>
      <c r="V48" s="80">
        <v>0</v>
      </c>
      <c r="W48" s="80">
        <v>0</v>
      </c>
      <c r="X48" s="231">
        <v>0</v>
      </c>
      <c r="Y48" s="231">
        <v>0</v>
      </c>
      <c r="Z48" s="231">
        <v>0</v>
      </c>
      <c r="AA48" s="231">
        <v>0</v>
      </c>
      <c r="AB48" s="231">
        <v>0</v>
      </c>
      <c r="AC48" s="231">
        <v>0</v>
      </c>
    </row>
    <row r="49" spans="1:29" ht="59.25" customHeight="1" x14ac:dyDescent="0.25">
      <c r="A49" s="20" t="s">
        <v>130</v>
      </c>
      <c r="B49" s="23" t="s">
        <v>141</v>
      </c>
      <c r="C49" s="2"/>
      <c r="D49" s="4"/>
      <c r="E49" s="4"/>
      <c r="F49" s="6"/>
      <c r="G49" s="6"/>
      <c r="H49" s="7"/>
      <c r="I49" s="7"/>
      <c r="J49" s="9"/>
      <c r="K49" s="9"/>
      <c r="L49" s="8"/>
      <c r="M49" s="8"/>
      <c r="N49" s="4">
        <v>0</v>
      </c>
      <c r="O49" s="4">
        <v>0</v>
      </c>
      <c r="P49" s="6">
        <v>0</v>
      </c>
      <c r="Q49" s="6">
        <v>0</v>
      </c>
      <c r="R49" s="30">
        <v>64000</v>
      </c>
      <c r="S49" s="30">
        <v>63298</v>
      </c>
      <c r="T49" s="72">
        <v>0</v>
      </c>
      <c r="U49" s="72">
        <v>0</v>
      </c>
      <c r="V49" s="80">
        <v>0</v>
      </c>
      <c r="W49" s="80">
        <v>0</v>
      </c>
      <c r="X49" s="231">
        <v>0</v>
      </c>
      <c r="Y49" s="231">
        <v>0</v>
      </c>
      <c r="Z49" s="231">
        <v>0</v>
      </c>
      <c r="AA49" s="231">
        <v>0</v>
      </c>
      <c r="AB49" s="231">
        <v>0</v>
      </c>
      <c r="AC49" s="231">
        <v>0</v>
      </c>
    </row>
    <row r="50" spans="1:29" ht="77.25" customHeight="1" x14ac:dyDescent="0.25">
      <c r="A50" s="20" t="s">
        <v>131</v>
      </c>
      <c r="B50" s="22" t="s">
        <v>142</v>
      </c>
      <c r="C50" s="2"/>
      <c r="D50" s="4"/>
      <c r="E50" s="4"/>
      <c r="F50" s="6"/>
      <c r="G50" s="6"/>
      <c r="H50" s="7"/>
      <c r="I50" s="7"/>
      <c r="J50" s="9"/>
      <c r="K50" s="9"/>
      <c r="L50" s="8"/>
      <c r="M50" s="8"/>
      <c r="N50" s="4">
        <v>0</v>
      </c>
      <c r="O50" s="4">
        <v>0</v>
      </c>
      <c r="P50" s="6">
        <v>0</v>
      </c>
      <c r="Q50" s="6">
        <v>0</v>
      </c>
      <c r="R50" s="30">
        <v>0</v>
      </c>
      <c r="S50" s="30">
        <v>0</v>
      </c>
      <c r="T50" s="72">
        <v>0</v>
      </c>
      <c r="U50" s="72">
        <v>0</v>
      </c>
      <c r="V50" s="80">
        <v>0</v>
      </c>
      <c r="W50" s="80">
        <v>0</v>
      </c>
      <c r="X50" s="231">
        <v>0</v>
      </c>
      <c r="Y50" s="231">
        <v>0</v>
      </c>
      <c r="Z50" s="231">
        <v>0</v>
      </c>
      <c r="AA50" s="231">
        <v>0</v>
      </c>
      <c r="AB50" s="231">
        <v>0</v>
      </c>
      <c r="AC50" s="231">
        <v>0</v>
      </c>
    </row>
    <row r="51" spans="1:29" ht="42" customHeight="1" x14ac:dyDescent="0.25">
      <c r="A51" s="20" t="s">
        <v>132</v>
      </c>
      <c r="B51" s="23" t="s">
        <v>143</v>
      </c>
      <c r="C51" s="2"/>
      <c r="D51" s="4"/>
      <c r="E51" s="4"/>
      <c r="F51" s="6"/>
      <c r="G51" s="6"/>
      <c r="H51" s="7"/>
      <c r="I51" s="7"/>
      <c r="J51" s="9"/>
      <c r="K51" s="9"/>
      <c r="L51" s="8"/>
      <c r="M51" s="8"/>
      <c r="N51" s="4">
        <v>0</v>
      </c>
      <c r="O51" s="4">
        <v>0</v>
      </c>
      <c r="P51" s="6">
        <v>0</v>
      </c>
      <c r="Q51" s="6">
        <v>0</v>
      </c>
      <c r="R51" s="30">
        <v>0</v>
      </c>
      <c r="S51" s="30">
        <v>0</v>
      </c>
      <c r="T51" s="72">
        <v>0</v>
      </c>
      <c r="U51" s="72">
        <v>0</v>
      </c>
      <c r="V51" s="80">
        <v>270000</v>
      </c>
      <c r="W51" s="80">
        <v>270000</v>
      </c>
      <c r="X51" s="231">
        <v>0</v>
      </c>
      <c r="Y51" s="231">
        <v>0</v>
      </c>
      <c r="Z51" s="231">
        <v>0</v>
      </c>
      <c r="AA51" s="231">
        <v>0</v>
      </c>
      <c r="AB51" s="231">
        <v>0</v>
      </c>
      <c r="AC51" s="231">
        <v>0</v>
      </c>
    </row>
    <row r="52" spans="1:29" ht="78" customHeight="1" x14ac:dyDescent="0.25">
      <c r="A52" s="20" t="s">
        <v>133</v>
      </c>
      <c r="B52" s="27" t="s">
        <v>144</v>
      </c>
      <c r="C52" s="2"/>
      <c r="D52" s="4"/>
      <c r="E52" s="4"/>
      <c r="F52" s="6"/>
      <c r="G52" s="6"/>
      <c r="H52" s="7"/>
      <c r="I52" s="7"/>
      <c r="J52" s="9"/>
      <c r="K52" s="9"/>
      <c r="L52" s="8"/>
      <c r="M52" s="8"/>
      <c r="N52" s="4">
        <v>0</v>
      </c>
      <c r="O52" s="4">
        <v>0</v>
      </c>
      <c r="P52" s="28">
        <v>0</v>
      </c>
      <c r="Q52" s="28">
        <v>0</v>
      </c>
      <c r="R52" s="30">
        <f t="shared" ref="R52:X52" si="6">SUM(R53)</f>
        <v>0</v>
      </c>
      <c r="S52" s="30">
        <f t="shared" si="6"/>
        <v>0</v>
      </c>
      <c r="T52" s="72">
        <f t="shared" si="6"/>
        <v>0</v>
      </c>
      <c r="U52" s="72">
        <f t="shared" si="6"/>
        <v>0</v>
      </c>
      <c r="V52" s="80">
        <f t="shared" si="6"/>
        <v>0</v>
      </c>
      <c r="W52" s="80">
        <f t="shared" si="6"/>
        <v>0</v>
      </c>
      <c r="X52" s="231">
        <f t="shared" si="6"/>
        <v>0</v>
      </c>
      <c r="Y52" s="231">
        <f t="shared" ref="Y52:AC52" si="7">SUM(Y53)</f>
        <v>0</v>
      </c>
      <c r="Z52" s="231">
        <f t="shared" si="7"/>
        <v>0</v>
      </c>
      <c r="AA52" s="231">
        <f t="shared" si="7"/>
        <v>0</v>
      </c>
      <c r="AB52" s="231">
        <f t="shared" si="7"/>
        <v>0</v>
      </c>
      <c r="AC52" s="231">
        <f t="shared" si="7"/>
        <v>0</v>
      </c>
    </row>
    <row r="53" spans="1:29" ht="90.75" customHeight="1" x14ac:dyDescent="0.25">
      <c r="A53" s="20" t="s">
        <v>134</v>
      </c>
      <c r="B53" s="22" t="s">
        <v>145</v>
      </c>
      <c r="C53" s="2"/>
      <c r="D53" s="4"/>
      <c r="E53" s="4"/>
      <c r="F53" s="6"/>
      <c r="G53" s="6"/>
      <c r="H53" s="7"/>
      <c r="I53" s="7"/>
      <c r="J53" s="9"/>
      <c r="K53" s="9"/>
      <c r="L53" s="8"/>
      <c r="M53" s="8"/>
      <c r="N53" s="4">
        <v>0</v>
      </c>
      <c r="O53" s="4">
        <v>0</v>
      </c>
      <c r="P53" s="6">
        <v>0</v>
      </c>
      <c r="Q53" s="6">
        <v>0</v>
      </c>
      <c r="R53" s="30">
        <v>0</v>
      </c>
      <c r="S53" s="30">
        <v>0</v>
      </c>
      <c r="T53" s="72">
        <v>0</v>
      </c>
      <c r="U53" s="72">
        <v>0</v>
      </c>
      <c r="V53" s="80">
        <v>0</v>
      </c>
      <c r="W53" s="80">
        <v>0</v>
      </c>
      <c r="X53" s="231">
        <v>0</v>
      </c>
      <c r="Y53" s="231">
        <v>0</v>
      </c>
      <c r="Z53" s="231">
        <v>0</v>
      </c>
      <c r="AA53" s="231">
        <v>0</v>
      </c>
      <c r="AB53" s="231">
        <v>0</v>
      </c>
      <c r="AC53" s="231">
        <v>0</v>
      </c>
    </row>
    <row r="54" spans="1:29" ht="78.75" customHeight="1" x14ac:dyDescent="0.25">
      <c r="A54" s="20" t="s">
        <v>135</v>
      </c>
      <c r="B54" s="27" t="s">
        <v>137</v>
      </c>
      <c r="C54" s="2"/>
      <c r="D54" s="4"/>
      <c r="E54" s="4"/>
      <c r="F54" s="6"/>
      <c r="G54" s="6"/>
      <c r="H54" s="7"/>
      <c r="I54" s="7"/>
      <c r="J54" s="9"/>
      <c r="K54" s="9"/>
      <c r="L54" s="8"/>
      <c r="M54" s="8"/>
      <c r="N54" s="4">
        <v>0</v>
      </c>
      <c r="O54" s="4">
        <v>0</v>
      </c>
      <c r="P54" s="28">
        <v>0</v>
      </c>
      <c r="Q54" s="28">
        <v>0</v>
      </c>
      <c r="R54" s="30">
        <f t="shared" ref="R54:X54" si="8">SUM(R55:R56)</f>
        <v>11742749.720000001</v>
      </c>
      <c r="S54" s="30">
        <f t="shared" si="8"/>
        <v>11739273.199999999</v>
      </c>
      <c r="T54" s="72">
        <f t="shared" si="8"/>
        <v>13471744.49</v>
      </c>
      <c r="U54" s="72">
        <f t="shared" si="8"/>
        <v>13462524.289999999</v>
      </c>
      <c r="V54" s="80">
        <f t="shared" si="8"/>
        <v>15925871.689999999</v>
      </c>
      <c r="W54" s="80">
        <f t="shared" si="8"/>
        <v>15884492.689999999</v>
      </c>
      <c r="X54" s="231">
        <f t="shared" si="8"/>
        <v>8614600</v>
      </c>
      <c r="Y54" s="231">
        <f t="shared" ref="Y54:AC54" si="9">SUM(Y55:Y56)</f>
        <v>0</v>
      </c>
      <c r="Z54" s="231">
        <f t="shared" si="9"/>
        <v>8162800</v>
      </c>
      <c r="AA54" s="231">
        <f t="shared" si="9"/>
        <v>0</v>
      </c>
      <c r="AB54" s="231">
        <f t="shared" si="9"/>
        <v>8162800</v>
      </c>
      <c r="AC54" s="231">
        <f t="shared" si="9"/>
        <v>0</v>
      </c>
    </row>
    <row r="55" spans="1:29" ht="67.5" customHeight="1" x14ac:dyDescent="0.25">
      <c r="A55" s="20" t="s">
        <v>101</v>
      </c>
      <c r="B55" s="22" t="s">
        <v>84</v>
      </c>
      <c r="C55" s="2"/>
      <c r="D55" s="4"/>
      <c r="E55" s="4"/>
      <c r="F55" s="6"/>
      <c r="G55" s="6"/>
      <c r="H55" s="7"/>
      <c r="I55" s="7"/>
      <c r="J55" s="9"/>
      <c r="K55" s="9"/>
      <c r="L55" s="8"/>
      <c r="M55" s="8"/>
      <c r="N55" s="4">
        <v>0</v>
      </c>
      <c r="O55" s="4">
        <v>0</v>
      </c>
      <c r="P55" s="6">
        <v>0</v>
      </c>
      <c r="Q55" s="6">
        <v>0</v>
      </c>
      <c r="R55" s="30">
        <v>11062749.720000001</v>
      </c>
      <c r="S55" s="30">
        <v>11059273.199999999</v>
      </c>
      <c r="T55" s="72">
        <v>13376744.49</v>
      </c>
      <c r="U55" s="72">
        <v>13367524.289999999</v>
      </c>
      <c r="V55" s="80">
        <v>15850871.689999999</v>
      </c>
      <c r="W55" s="108">
        <v>15850871.689999999</v>
      </c>
      <c r="X55" s="231">
        <v>8614600</v>
      </c>
      <c r="Y55" s="231"/>
      <c r="Z55" s="231">
        <v>8162800</v>
      </c>
      <c r="AA55" s="231"/>
      <c r="AB55" s="231">
        <v>8162800</v>
      </c>
      <c r="AC55" s="231"/>
    </row>
    <row r="56" spans="1:29" ht="110.25" customHeight="1" x14ac:dyDescent="0.25">
      <c r="A56" s="20" t="s">
        <v>136</v>
      </c>
      <c r="B56" s="23" t="s">
        <v>146</v>
      </c>
      <c r="C56" s="2"/>
      <c r="D56" s="4"/>
      <c r="E56" s="4"/>
      <c r="F56" s="6"/>
      <c r="G56" s="6"/>
      <c r="H56" s="7"/>
      <c r="I56" s="7"/>
      <c r="J56" s="9"/>
      <c r="K56" s="9"/>
      <c r="L56" s="8"/>
      <c r="M56" s="8"/>
      <c r="N56" s="4">
        <v>0</v>
      </c>
      <c r="O56" s="4">
        <v>0</v>
      </c>
      <c r="P56" s="6">
        <v>0</v>
      </c>
      <c r="Q56" s="6">
        <v>0</v>
      </c>
      <c r="R56" s="30">
        <v>680000</v>
      </c>
      <c r="S56" s="30">
        <v>680000</v>
      </c>
      <c r="T56" s="72">
        <v>95000</v>
      </c>
      <c r="U56" s="72">
        <v>95000</v>
      </c>
      <c r="V56" s="80">
        <v>75000</v>
      </c>
      <c r="W56" s="108">
        <v>33621</v>
      </c>
      <c r="X56" s="231">
        <v>0</v>
      </c>
      <c r="Y56" s="231">
        <v>0</v>
      </c>
      <c r="Z56" s="231">
        <v>0</v>
      </c>
      <c r="AA56" s="231">
        <v>0</v>
      </c>
      <c r="AB56" s="231">
        <v>0</v>
      </c>
      <c r="AC56" s="231">
        <v>0</v>
      </c>
    </row>
    <row r="57" spans="1:29" x14ac:dyDescent="0.25">
      <c r="T57" s="110"/>
      <c r="U57" s="110"/>
      <c r="V57" s="110"/>
      <c r="W57" s="110"/>
    </row>
    <row r="58" spans="1:29" x14ac:dyDescent="0.25">
      <c r="T58" s="110"/>
      <c r="U58" s="110"/>
      <c r="V58" s="110"/>
      <c r="W58" s="110"/>
    </row>
    <row r="59" spans="1:29" x14ac:dyDescent="0.25">
      <c r="T59" s="110"/>
      <c r="U59" s="110"/>
      <c r="V59" s="110"/>
      <c r="W59" s="110"/>
    </row>
    <row r="60" spans="1:29" x14ac:dyDescent="0.25">
      <c r="T60" s="110"/>
      <c r="U60" s="110"/>
      <c r="V60" s="110"/>
      <c r="W60" s="110"/>
    </row>
    <row r="61" spans="1:29" x14ac:dyDescent="0.25">
      <c r="T61" s="110"/>
      <c r="U61" s="110"/>
      <c r="V61" s="110"/>
      <c r="W61" s="110"/>
    </row>
    <row r="62" spans="1:29" x14ac:dyDescent="0.25">
      <c r="T62" s="110"/>
      <c r="U62" s="110"/>
      <c r="V62" s="110"/>
      <c r="W62" s="110"/>
    </row>
    <row r="63" spans="1:29" x14ac:dyDescent="0.25">
      <c r="T63" s="110"/>
      <c r="U63" s="110"/>
      <c r="V63" s="110"/>
      <c r="W63" s="110"/>
    </row>
    <row r="64" spans="1:29" x14ac:dyDescent="0.25">
      <c r="T64" s="110"/>
      <c r="U64" s="110"/>
      <c r="V64" s="110"/>
      <c r="W64" s="110"/>
    </row>
    <row r="65" spans="20:23" x14ac:dyDescent="0.25">
      <c r="T65" s="110"/>
      <c r="U65" s="110"/>
      <c r="V65" s="110"/>
      <c r="W65" s="110"/>
    </row>
    <row r="66" spans="20:23" x14ac:dyDescent="0.25">
      <c r="T66" s="110"/>
      <c r="U66" s="110"/>
      <c r="V66" s="110"/>
      <c r="W66" s="110"/>
    </row>
    <row r="67" spans="20:23" x14ac:dyDescent="0.25">
      <c r="T67" s="110"/>
      <c r="U67" s="110"/>
      <c r="V67" s="110"/>
      <c r="W67" s="110"/>
    </row>
    <row r="68" spans="20:23" x14ac:dyDescent="0.25">
      <c r="T68" s="110"/>
      <c r="U68" s="110"/>
      <c r="V68" s="110"/>
      <c r="W68" s="110"/>
    </row>
    <row r="69" spans="20:23" x14ac:dyDescent="0.25">
      <c r="T69" s="110"/>
      <c r="U69" s="110"/>
      <c r="V69" s="110"/>
      <c r="W69" s="110"/>
    </row>
    <row r="70" spans="20:23" x14ac:dyDescent="0.25">
      <c r="T70" s="110"/>
      <c r="U70" s="110"/>
      <c r="V70" s="110"/>
      <c r="W70" s="110"/>
    </row>
    <row r="71" spans="20:23" x14ac:dyDescent="0.25">
      <c r="T71" s="110"/>
      <c r="U71" s="110"/>
      <c r="V71" s="110"/>
      <c r="W71" s="110"/>
    </row>
    <row r="72" spans="20:23" x14ac:dyDescent="0.25">
      <c r="T72" s="110"/>
      <c r="U72" s="110"/>
      <c r="V72" s="110"/>
      <c r="W72" s="110"/>
    </row>
    <row r="73" spans="20:23" x14ac:dyDescent="0.25">
      <c r="T73" s="110"/>
      <c r="U73" s="110"/>
      <c r="V73" s="110"/>
      <c r="W73" s="110"/>
    </row>
    <row r="74" spans="20:23" x14ac:dyDescent="0.25">
      <c r="T74" s="110"/>
      <c r="U74" s="110"/>
      <c r="V74" s="110"/>
      <c r="W74" s="110"/>
    </row>
    <row r="75" spans="20:23" x14ac:dyDescent="0.25">
      <c r="T75" s="110"/>
      <c r="U75" s="110"/>
      <c r="V75" s="110"/>
      <c r="W75" s="110"/>
    </row>
    <row r="76" spans="20:23" x14ac:dyDescent="0.25">
      <c r="T76" s="110"/>
      <c r="U76" s="110"/>
      <c r="V76" s="110"/>
      <c r="W76" s="110"/>
    </row>
    <row r="77" spans="20:23" x14ac:dyDescent="0.25">
      <c r="T77" s="110"/>
      <c r="U77" s="110"/>
      <c r="V77" s="110"/>
      <c r="W77" s="110"/>
    </row>
    <row r="78" spans="20:23" x14ac:dyDescent="0.25">
      <c r="T78" s="110"/>
      <c r="U78" s="110"/>
      <c r="V78" s="110"/>
      <c r="W78" s="110"/>
    </row>
    <row r="79" spans="20:23" x14ac:dyDescent="0.25">
      <c r="T79" s="110"/>
      <c r="U79" s="110"/>
      <c r="V79" s="110"/>
      <c r="W79" s="110"/>
    </row>
    <row r="80" spans="20:23" x14ac:dyDescent="0.25">
      <c r="T80" s="110"/>
      <c r="U80" s="110"/>
      <c r="V80" s="110"/>
      <c r="W80" s="110"/>
    </row>
    <row r="81" spans="20:23" x14ac:dyDescent="0.25">
      <c r="T81" s="110"/>
      <c r="U81" s="110"/>
      <c r="V81" s="110"/>
      <c r="W81" s="110"/>
    </row>
    <row r="82" spans="20:23" x14ac:dyDescent="0.25">
      <c r="T82" s="110"/>
      <c r="U82" s="110"/>
      <c r="V82" s="110"/>
      <c r="W82" s="110"/>
    </row>
    <row r="83" spans="20:23" x14ac:dyDescent="0.25">
      <c r="T83" s="110"/>
      <c r="U83" s="110"/>
      <c r="V83" s="110"/>
      <c r="W83" s="110"/>
    </row>
    <row r="84" spans="20:23" x14ac:dyDescent="0.25">
      <c r="T84" s="110"/>
      <c r="U84" s="110"/>
      <c r="V84" s="110"/>
      <c r="W84" s="110"/>
    </row>
    <row r="85" spans="20:23" x14ac:dyDescent="0.25">
      <c r="T85" s="110"/>
      <c r="U85" s="110"/>
      <c r="V85" s="110"/>
      <c r="W85" s="110"/>
    </row>
    <row r="86" spans="20:23" x14ac:dyDescent="0.25">
      <c r="T86" s="110"/>
      <c r="U86" s="110"/>
      <c r="V86" s="110"/>
      <c r="W86" s="110"/>
    </row>
    <row r="87" spans="20:23" x14ac:dyDescent="0.25">
      <c r="T87" s="110"/>
      <c r="U87" s="110"/>
      <c r="V87" s="110"/>
      <c r="W87" s="110"/>
    </row>
    <row r="88" spans="20:23" x14ac:dyDescent="0.25">
      <c r="T88" s="110"/>
      <c r="U88" s="110"/>
      <c r="V88" s="110"/>
      <c r="W88" s="110"/>
    </row>
    <row r="89" spans="20:23" x14ac:dyDescent="0.25">
      <c r="T89" s="110"/>
      <c r="U89" s="110"/>
      <c r="V89" s="110"/>
      <c r="W89" s="110"/>
    </row>
    <row r="90" spans="20:23" x14ac:dyDescent="0.25">
      <c r="T90" s="110"/>
      <c r="U90" s="110"/>
      <c r="V90" s="110"/>
      <c r="W90" s="110"/>
    </row>
    <row r="91" spans="20:23" x14ac:dyDescent="0.25">
      <c r="T91" s="110"/>
      <c r="U91" s="110"/>
      <c r="V91" s="110"/>
      <c r="W91" s="110"/>
    </row>
    <row r="92" spans="20:23" x14ac:dyDescent="0.25">
      <c r="T92" s="110"/>
      <c r="U92" s="110"/>
      <c r="V92" s="110"/>
      <c r="W92" s="110"/>
    </row>
    <row r="93" spans="20:23" x14ac:dyDescent="0.25">
      <c r="T93" s="110"/>
      <c r="U93" s="110"/>
      <c r="V93" s="110"/>
      <c r="W93" s="110"/>
    </row>
    <row r="94" spans="20:23" x14ac:dyDescent="0.25">
      <c r="T94" s="110"/>
      <c r="U94" s="110"/>
      <c r="V94" s="110"/>
      <c r="W94" s="110"/>
    </row>
    <row r="95" spans="20:23" x14ac:dyDescent="0.25">
      <c r="T95" s="110"/>
      <c r="U95" s="110"/>
      <c r="V95" s="110"/>
      <c r="W95" s="110"/>
    </row>
    <row r="96" spans="20:23" x14ac:dyDescent="0.25">
      <c r="T96" s="110"/>
      <c r="U96" s="110"/>
      <c r="V96" s="110"/>
      <c r="W96" s="110"/>
    </row>
    <row r="97" spans="19:23" x14ac:dyDescent="0.25">
      <c r="T97" s="110"/>
      <c r="U97" s="110"/>
      <c r="V97" s="110"/>
      <c r="W97" s="110"/>
    </row>
    <row r="98" spans="19:23" x14ac:dyDescent="0.25">
      <c r="T98" s="110"/>
      <c r="U98" s="110"/>
      <c r="V98" s="110"/>
      <c r="W98" s="110"/>
    </row>
    <row r="99" spans="19:23" x14ac:dyDescent="0.25">
      <c r="T99" s="110"/>
      <c r="U99" s="110"/>
      <c r="V99" s="110"/>
      <c r="W99" s="110"/>
    </row>
    <row r="100" spans="19:23" x14ac:dyDescent="0.25">
      <c r="S100" s="110"/>
      <c r="T100" s="110"/>
      <c r="U100" s="110"/>
      <c r="V100" s="110"/>
      <c r="W100" s="110"/>
    </row>
    <row r="101" spans="19:23" x14ac:dyDescent="0.25">
      <c r="S101" s="110"/>
      <c r="T101" s="110"/>
      <c r="U101" s="110"/>
      <c r="V101" s="110"/>
      <c r="W101" s="110"/>
    </row>
    <row r="102" spans="19:23" x14ac:dyDescent="0.25">
      <c r="S102" s="110"/>
      <c r="T102" s="110"/>
      <c r="U102" s="110"/>
      <c r="V102" s="110"/>
      <c r="W102" s="110"/>
    </row>
    <row r="103" spans="19:23" x14ac:dyDescent="0.25">
      <c r="S103" s="110"/>
      <c r="T103" s="110"/>
      <c r="U103" s="110"/>
      <c r="V103" s="110"/>
      <c r="W103" s="110"/>
    </row>
    <row r="104" spans="19:23" x14ac:dyDescent="0.25">
      <c r="S104" s="110"/>
      <c r="T104" s="110"/>
      <c r="U104" s="110"/>
      <c r="V104" s="110"/>
      <c r="W104" s="110"/>
    </row>
    <row r="105" spans="19:23" x14ac:dyDescent="0.25">
      <c r="S105" s="110"/>
      <c r="T105" s="110"/>
      <c r="U105" s="110"/>
      <c r="V105" s="110"/>
      <c r="W105" s="110"/>
    </row>
    <row r="106" spans="19:23" x14ac:dyDescent="0.25">
      <c r="S106" s="110"/>
      <c r="T106" s="110"/>
      <c r="U106" s="110"/>
      <c r="V106" s="110"/>
      <c r="W106" s="110"/>
    </row>
    <row r="107" spans="19:23" x14ac:dyDescent="0.25">
      <c r="S107" s="110"/>
      <c r="T107" s="110"/>
      <c r="U107" s="110"/>
      <c r="V107" s="110"/>
      <c r="W107" s="110"/>
    </row>
    <row r="108" spans="19:23" x14ac:dyDescent="0.25">
      <c r="S108" s="110"/>
      <c r="T108" s="110"/>
      <c r="U108" s="110"/>
      <c r="V108" s="110"/>
      <c r="W108" s="110"/>
    </row>
    <row r="109" spans="19:23" x14ac:dyDescent="0.25">
      <c r="S109" s="110"/>
      <c r="T109" s="110"/>
      <c r="U109" s="110"/>
      <c r="V109" s="110"/>
      <c r="W109" s="110"/>
    </row>
    <row r="110" spans="19:23" x14ac:dyDescent="0.25">
      <c r="S110" s="110"/>
      <c r="T110" s="110"/>
      <c r="U110" s="110"/>
      <c r="V110" s="110"/>
      <c r="W110" s="110"/>
    </row>
    <row r="111" spans="19:23" x14ac:dyDescent="0.25">
      <c r="S111" s="110"/>
      <c r="T111" s="110"/>
      <c r="U111" s="110"/>
      <c r="V111" s="110"/>
      <c r="W111" s="110"/>
    </row>
    <row r="112" spans="19:23" x14ac:dyDescent="0.25">
      <c r="S112" s="110"/>
      <c r="T112" s="110"/>
      <c r="U112" s="110"/>
      <c r="V112" s="110"/>
      <c r="W112" s="110"/>
    </row>
    <row r="113" spans="19:23" x14ac:dyDescent="0.25">
      <c r="S113" s="110"/>
      <c r="T113" s="110"/>
      <c r="U113" s="110"/>
      <c r="V113" s="110"/>
      <c r="W113" s="110"/>
    </row>
    <row r="114" spans="19:23" x14ac:dyDescent="0.25">
      <c r="S114" s="110"/>
      <c r="T114" s="110"/>
      <c r="U114" s="110"/>
      <c r="V114" s="110"/>
      <c r="W114" s="110"/>
    </row>
    <row r="115" spans="19:23" x14ac:dyDescent="0.25">
      <c r="S115" s="110"/>
      <c r="T115" s="110"/>
      <c r="U115" s="110"/>
      <c r="V115" s="110"/>
      <c r="W115" s="110"/>
    </row>
    <row r="116" spans="19:23" x14ac:dyDescent="0.25">
      <c r="S116" s="110"/>
      <c r="T116" s="110"/>
      <c r="U116" s="110"/>
      <c r="V116" s="110"/>
      <c r="W116" s="110"/>
    </row>
    <row r="117" spans="19:23" x14ac:dyDescent="0.25">
      <c r="S117" s="110"/>
      <c r="T117" s="110"/>
      <c r="U117" s="110"/>
      <c r="V117" s="110"/>
      <c r="W117" s="110"/>
    </row>
    <row r="118" spans="19:23" x14ac:dyDescent="0.25">
      <c r="S118" s="110"/>
      <c r="T118" s="110"/>
      <c r="U118" s="110"/>
      <c r="V118" s="110"/>
      <c r="W118" s="110"/>
    </row>
    <row r="119" spans="19:23" x14ac:dyDescent="0.25">
      <c r="S119" s="110"/>
      <c r="T119" s="110"/>
      <c r="U119" s="110"/>
      <c r="V119" s="110"/>
      <c r="W119" s="110"/>
    </row>
    <row r="120" spans="19:23" x14ac:dyDescent="0.25">
      <c r="S120" s="110"/>
      <c r="T120" s="110"/>
      <c r="U120" s="110"/>
      <c r="V120" s="110"/>
      <c r="W120" s="110"/>
    </row>
    <row r="121" spans="19:23" x14ac:dyDescent="0.25">
      <c r="S121" s="110"/>
      <c r="T121" s="110"/>
      <c r="U121" s="110"/>
      <c r="V121" s="110"/>
      <c r="W121" s="110"/>
    </row>
    <row r="122" spans="19:23" x14ac:dyDescent="0.25">
      <c r="S122" s="110"/>
      <c r="T122" s="110"/>
      <c r="U122" s="110"/>
      <c r="V122" s="110"/>
      <c r="W122" s="110"/>
    </row>
    <row r="123" spans="19:23" x14ac:dyDescent="0.25">
      <c r="S123" s="110"/>
      <c r="T123" s="110"/>
      <c r="U123" s="110"/>
      <c r="V123" s="110"/>
      <c r="W123" s="110"/>
    </row>
    <row r="124" spans="19:23" x14ac:dyDescent="0.25">
      <c r="S124" s="110"/>
      <c r="T124" s="110"/>
      <c r="U124" s="110"/>
      <c r="V124" s="110"/>
      <c r="W124" s="110"/>
    </row>
    <row r="125" spans="19:23" x14ac:dyDescent="0.25">
      <c r="S125" s="110"/>
      <c r="T125" s="110"/>
      <c r="U125" s="110"/>
      <c r="V125" s="110"/>
      <c r="W125" s="110"/>
    </row>
    <row r="126" spans="19:23" x14ac:dyDescent="0.25">
      <c r="S126" s="110"/>
      <c r="T126" s="110"/>
      <c r="U126" s="110"/>
      <c r="V126" s="110"/>
      <c r="W126" s="110"/>
    </row>
    <row r="127" spans="19:23" x14ac:dyDescent="0.25">
      <c r="S127" s="110"/>
      <c r="T127" s="110"/>
      <c r="U127" s="110"/>
      <c r="V127" s="110"/>
      <c r="W127" s="110"/>
    </row>
    <row r="128" spans="19:23" x14ac:dyDescent="0.25">
      <c r="S128" s="110"/>
      <c r="T128" s="110"/>
      <c r="U128" s="110"/>
      <c r="V128" s="110"/>
      <c r="W128" s="110"/>
    </row>
    <row r="129" spans="19:23" x14ac:dyDescent="0.25">
      <c r="S129" s="110"/>
      <c r="T129" s="110"/>
      <c r="U129" s="110"/>
      <c r="V129" s="110"/>
      <c r="W129" s="110"/>
    </row>
    <row r="130" spans="19:23" x14ac:dyDescent="0.25">
      <c r="S130" s="110"/>
      <c r="T130" s="110"/>
      <c r="U130" s="110"/>
      <c r="V130" s="110"/>
      <c r="W130" s="110"/>
    </row>
    <row r="131" spans="19:23" x14ac:dyDescent="0.25">
      <c r="S131" s="110"/>
      <c r="T131" s="110"/>
      <c r="U131" s="110"/>
      <c r="V131" s="110"/>
      <c r="W131" s="110"/>
    </row>
    <row r="132" spans="19:23" x14ac:dyDescent="0.25">
      <c r="S132" s="110"/>
      <c r="T132" s="110"/>
      <c r="U132" s="110"/>
      <c r="V132" s="110"/>
      <c r="W132" s="110"/>
    </row>
    <row r="133" spans="19:23" x14ac:dyDescent="0.25">
      <c r="S133" s="110"/>
      <c r="T133" s="110"/>
      <c r="U133" s="110"/>
      <c r="V133" s="110"/>
      <c r="W133" s="110"/>
    </row>
    <row r="134" spans="19:23" x14ac:dyDescent="0.25">
      <c r="S134" s="110"/>
      <c r="T134" s="110"/>
      <c r="U134" s="110"/>
      <c r="V134" s="110"/>
      <c r="W134" s="110"/>
    </row>
    <row r="135" spans="19:23" x14ac:dyDescent="0.25">
      <c r="S135" s="110"/>
      <c r="T135" s="110"/>
      <c r="U135" s="110"/>
      <c r="V135" s="110"/>
      <c r="W135" s="110"/>
    </row>
    <row r="136" spans="19:23" x14ac:dyDescent="0.25">
      <c r="S136" s="110"/>
      <c r="T136" s="110"/>
      <c r="U136" s="110"/>
      <c r="V136" s="110"/>
      <c r="W136" s="110"/>
    </row>
    <row r="137" spans="19:23" x14ac:dyDescent="0.25">
      <c r="S137" s="110"/>
      <c r="T137" s="110"/>
      <c r="U137" s="110"/>
      <c r="V137" s="110"/>
      <c r="W137" s="110"/>
    </row>
    <row r="138" spans="19:23" x14ac:dyDescent="0.25">
      <c r="S138" s="110"/>
      <c r="T138" s="110"/>
      <c r="U138" s="110"/>
      <c r="V138" s="110"/>
      <c r="W138" s="110"/>
    </row>
    <row r="139" spans="19:23" x14ac:dyDescent="0.25">
      <c r="S139" s="110"/>
      <c r="T139" s="110"/>
      <c r="U139" s="110"/>
      <c r="V139" s="110"/>
      <c r="W139" s="110"/>
    </row>
    <row r="140" spans="19:23" x14ac:dyDescent="0.25">
      <c r="S140" s="110"/>
      <c r="T140" s="110"/>
      <c r="U140" s="110"/>
      <c r="V140" s="110"/>
      <c r="W140" s="110"/>
    </row>
    <row r="141" spans="19:23" x14ac:dyDescent="0.25">
      <c r="S141" s="110"/>
      <c r="T141" s="110"/>
      <c r="U141" s="110"/>
      <c r="V141" s="110"/>
      <c r="W141" s="110"/>
    </row>
    <row r="142" spans="19:23" x14ac:dyDescent="0.25">
      <c r="S142" s="110"/>
      <c r="T142" s="110"/>
      <c r="U142" s="110"/>
      <c r="V142" s="110"/>
      <c r="W142" s="110"/>
    </row>
    <row r="143" spans="19:23" x14ac:dyDescent="0.25">
      <c r="S143" s="110"/>
      <c r="T143" s="110"/>
      <c r="U143" s="110"/>
      <c r="V143" s="110"/>
      <c r="W143" s="110"/>
    </row>
    <row r="144" spans="19:23" x14ac:dyDescent="0.25">
      <c r="S144" s="110"/>
      <c r="T144" s="110"/>
      <c r="U144" s="110"/>
      <c r="V144" s="110"/>
      <c r="W144" s="110"/>
    </row>
    <row r="145" spans="19:23" x14ac:dyDescent="0.25">
      <c r="S145" s="110"/>
      <c r="T145" s="110"/>
      <c r="U145" s="110"/>
      <c r="V145" s="110"/>
      <c r="W145" s="110"/>
    </row>
    <row r="146" spans="19:23" x14ac:dyDescent="0.25">
      <c r="S146" s="110"/>
      <c r="T146" s="110"/>
      <c r="U146" s="110"/>
      <c r="V146" s="110"/>
      <c r="W146" s="110"/>
    </row>
    <row r="147" spans="19:23" x14ac:dyDescent="0.25">
      <c r="S147" s="110"/>
      <c r="T147" s="110"/>
      <c r="U147" s="110"/>
      <c r="V147" s="110"/>
      <c r="W147" s="110"/>
    </row>
    <row r="148" spans="19:23" x14ac:dyDescent="0.25">
      <c r="S148" s="110"/>
      <c r="T148" s="110"/>
      <c r="U148" s="110"/>
      <c r="V148" s="110"/>
      <c r="W148" s="110"/>
    </row>
    <row r="149" spans="19:23" x14ac:dyDescent="0.25">
      <c r="S149" s="110"/>
      <c r="T149" s="110"/>
      <c r="U149" s="110"/>
      <c r="V149" s="110"/>
      <c r="W149" s="110"/>
    </row>
    <row r="150" spans="19:23" x14ac:dyDescent="0.25">
      <c r="S150" s="110"/>
      <c r="T150" s="110"/>
      <c r="U150" s="110"/>
      <c r="V150" s="110"/>
      <c r="W150" s="110"/>
    </row>
    <row r="151" spans="19:23" x14ac:dyDescent="0.25">
      <c r="S151" s="110"/>
      <c r="T151" s="110"/>
      <c r="U151" s="110"/>
      <c r="V151" s="110"/>
      <c r="W151" s="110"/>
    </row>
    <row r="152" spans="19:23" x14ac:dyDescent="0.25">
      <c r="S152" s="110"/>
      <c r="T152" s="110"/>
      <c r="U152" s="110"/>
      <c r="V152" s="110"/>
      <c r="W152" s="110"/>
    </row>
    <row r="153" spans="19:23" x14ac:dyDescent="0.25">
      <c r="S153" s="110"/>
      <c r="T153" s="110"/>
      <c r="U153" s="110"/>
      <c r="V153" s="110"/>
      <c r="W153" s="110"/>
    </row>
    <row r="154" spans="19:23" x14ac:dyDescent="0.25">
      <c r="S154" s="110"/>
      <c r="T154" s="110"/>
      <c r="U154" s="110"/>
      <c r="V154" s="110"/>
      <c r="W154" s="110"/>
    </row>
    <row r="155" spans="19:23" x14ac:dyDescent="0.25">
      <c r="S155" s="110"/>
      <c r="T155" s="110"/>
      <c r="U155" s="110"/>
      <c r="V155" s="110"/>
      <c r="W155" s="110"/>
    </row>
    <row r="156" spans="19:23" x14ac:dyDescent="0.25">
      <c r="S156" s="110"/>
      <c r="T156" s="110"/>
      <c r="U156" s="110"/>
      <c r="V156" s="110"/>
      <c r="W156" s="110"/>
    </row>
    <row r="157" spans="19:23" x14ac:dyDescent="0.25">
      <c r="S157" s="110"/>
      <c r="T157" s="110"/>
      <c r="U157" s="110"/>
      <c r="V157" s="110"/>
      <c r="W157" s="110"/>
    </row>
    <row r="158" spans="19:23" x14ac:dyDescent="0.25">
      <c r="S158" s="110"/>
      <c r="T158" s="110"/>
      <c r="U158" s="110"/>
      <c r="V158" s="110"/>
      <c r="W158" s="110"/>
    </row>
    <row r="159" spans="19:23" x14ac:dyDescent="0.25">
      <c r="S159" s="110"/>
      <c r="T159" s="110"/>
      <c r="U159" s="110"/>
      <c r="V159" s="110"/>
      <c r="W159" s="110"/>
    </row>
    <row r="160" spans="19:23" x14ac:dyDescent="0.25">
      <c r="S160" s="110"/>
      <c r="T160" s="110"/>
      <c r="U160" s="110"/>
      <c r="V160" s="110"/>
      <c r="W160" s="110"/>
    </row>
    <row r="161" spans="19:23" x14ac:dyDescent="0.25">
      <c r="S161" s="110"/>
      <c r="T161" s="110"/>
      <c r="U161" s="110"/>
      <c r="V161" s="110"/>
      <c r="W161" s="110"/>
    </row>
    <row r="162" spans="19:23" x14ac:dyDescent="0.25">
      <c r="S162" s="110"/>
      <c r="T162" s="110"/>
      <c r="U162" s="110"/>
      <c r="V162" s="110"/>
      <c r="W162" s="110"/>
    </row>
    <row r="163" spans="19:23" x14ac:dyDescent="0.25">
      <c r="S163" s="110"/>
      <c r="T163" s="110"/>
      <c r="U163" s="110"/>
      <c r="V163" s="110"/>
      <c r="W163" s="110"/>
    </row>
    <row r="164" spans="19:23" x14ac:dyDescent="0.25">
      <c r="S164" s="110"/>
      <c r="T164" s="110"/>
      <c r="U164" s="110"/>
      <c r="V164" s="110"/>
      <c r="W164" s="110"/>
    </row>
    <row r="165" spans="19:23" x14ac:dyDescent="0.25">
      <c r="S165" s="110"/>
      <c r="T165" s="110"/>
      <c r="U165" s="110"/>
      <c r="V165" s="110"/>
      <c r="W165" s="110"/>
    </row>
    <row r="166" spans="19:23" x14ac:dyDescent="0.25">
      <c r="S166" s="110"/>
      <c r="T166" s="110"/>
      <c r="U166" s="110"/>
      <c r="V166" s="110"/>
      <c r="W166" s="110"/>
    </row>
    <row r="167" spans="19:23" x14ac:dyDescent="0.25">
      <c r="S167" s="110"/>
      <c r="T167" s="110"/>
      <c r="U167" s="110"/>
      <c r="V167" s="110"/>
      <c r="W167" s="110"/>
    </row>
    <row r="168" spans="19:23" x14ac:dyDescent="0.25">
      <c r="S168" s="110"/>
      <c r="T168" s="110"/>
      <c r="U168" s="110"/>
      <c r="V168" s="110"/>
      <c r="W168" s="110"/>
    </row>
    <row r="169" spans="19:23" x14ac:dyDescent="0.25">
      <c r="S169" s="110"/>
      <c r="T169" s="110"/>
      <c r="U169" s="110"/>
      <c r="V169" s="110"/>
      <c r="W169" s="110"/>
    </row>
    <row r="170" spans="19:23" x14ac:dyDescent="0.25">
      <c r="S170" s="110"/>
      <c r="T170" s="110"/>
      <c r="U170" s="110"/>
      <c r="V170" s="110"/>
      <c r="W170" s="110"/>
    </row>
    <row r="171" spans="19:23" x14ac:dyDescent="0.25">
      <c r="S171" s="110"/>
      <c r="T171" s="110"/>
      <c r="U171" s="110"/>
      <c r="V171" s="110"/>
      <c r="W171" s="110"/>
    </row>
    <row r="172" spans="19:23" x14ac:dyDescent="0.25">
      <c r="S172" s="110"/>
      <c r="T172" s="110"/>
      <c r="U172" s="110"/>
      <c r="V172" s="110"/>
      <c r="W172" s="110"/>
    </row>
    <row r="173" spans="19:23" x14ac:dyDescent="0.25">
      <c r="S173" s="110"/>
      <c r="T173" s="110"/>
      <c r="U173" s="110"/>
      <c r="V173" s="110"/>
      <c r="W173" s="110"/>
    </row>
    <row r="174" spans="19:23" x14ac:dyDescent="0.25">
      <c r="S174" s="110"/>
      <c r="T174" s="110"/>
      <c r="U174" s="110"/>
      <c r="V174" s="110"/>
      <c r="W174" s="110"/>
    </row>
    <row r="175" spans="19:23" x14ac:dyDescent="0.25">
      <c r="S175" s="110"/>
      <c r="T175" s="110"/>
      <c r="U175" s="110"/>
      <c r="V175" s="110"/>
      <c r="W175" s="110"/>
    </row>
    <row r="176" spans="19:23" x14ac:dyDescent="0.25">
      <c r="S176" s="110"/>
      <c r="T176" s="110"/>
      <c r="U176" s="110"/>
      <c r="V176" s="110"/>
      <c r="W176" s="110"/>
    </row>
    <row r="177" spans="19:23" x14ac:dyDescent="0.25">
      <c r="S177" s="110"/>
      <c r="T177" s="110"/>
      <c r="U177" s="110"/>
      <c r="V177" s="110"/>
      <c r="W177" s="110"/>
    </row>
    <row r="178" spans="19:23" x14ac:dyDescent="0.25">
      <c r="S178" s="110"/>
      <c r="T178" s="110"/>
      <c r="U178" s="110"/>
      <c r="V178" s="110"/>
      <c r="W178" s="110"/>
    </row>
    <row r="179" spans="19:23" x14ac:dyDescent="0.25">
      <c r="S179" s="110"/>
      <c r="T179" s="110"/>
      <c r="U179" s="110"/>
      <c r="V179" s="110"/>
      <c r="W179" s="110"/>
    </row>
    <row r="180" spans="19:23" x14ac:dyDescent="0.25">
      <c r="S180" s="110"/>
      <c r="T180" s="110"/>
      <c r="U180" s="110"/>
      <c r="V180" s="110"/>
      <c r="W180" s="110"/>
    </row>
    <row r="181" spans="19:23" x14ac:dyDescent="0.25">
      <c r="S181" s="110"/>
      <c r="T181" s="110"/>
      <c r="U181" s="110"/>
      <c r="V181" s="110"/>
      <c r="W181" s="110"/>
    </row>
    <row r="182" spans="19:23" x14ac:dyDescent="0.25">
      <c r="S182" s="110"/>
      <c r="T182" s="110"/>
      <c r="U182" s="110"/>
      <c r="V182" s="110"/>
      <c r="W182" s="110"/>
    </row>
    <row r="183" spans="19:23" x14ac:dyDescent="0.25">
      <c r="S183" s="110"/>
      <c r="T183" s="110"/>
      <c r="U183" s="110"/>
      <c r="V183" s="110"/>
      <c r="W183" s="110"/>
    </row>
    <row r="184" spans="19:23" x14ac:dyDescent="0.25">
      <c r="S184" s="110"/>
      <c r="T184" s="110"/>
      <c r="U184" s="110"/>
      <c r="V184" s="110"/>
      <c r="W184" s="110"/>
    </row>
    <row r="185" spans="19:23" x14ac:dyDescent="0.25">
      <c r="S185" s="110"/>
      <c r="T185" s="110"/>
      <c r="U185" s="110"/>
      <c r="V185" s="110"/>
      <c r="W185" s="110"/>
    </row>
    <row r="186" spans="19:23" x14ac:dyDescent="0.25">
      <c r="S186" s="110"/>
      <c r="T186" s="110"/>
      <c r="U186" s="110"/>
      <c r="V186" s="110"/>
      <c r="W186" s="110"/>
    </row>
    <row r="187" spans="19:23" x14ac:dyDescent="0.25">
      <c r="S187" s="110"/>
      <c r="T187" s="110"/>
      <c r="U187" s="110"/>
      <c r="V187" s="110"/>
      <c r="W187" s="110"/>
    </row>
    <row r="188" spans="19:23" x14ac:dyDescent="0.25">
      <c r="S188" s="110"/>
      <c r="T188" s="110"/>
      <c r="U188" s="110"/>
      <c r="V188" s="110"/>
      <c r="W188" s="110"/>
    </row>
    <row r="189" spans="19:23" x14ac:dyDescent="0.25">
      <c r="S189" s="110"/>
      <c r="T189" s="110"/>
      <c r="U189" s="110"/>
      <c r="V189" s="110"/>
      <c r="W189" s="110"/>
    </row>
    <row r="190" spans="19:23" x14ac:dyDescent="0.25">
      <c r="S190" s="110"/>
      <c r="T190" s="110"/>
      <c r="U190" s="110"/>
      <c r="V190" s="110"/>
      <c r="W190" s="110"/>
    </row>
    <row r="191" spans="19:23" x14ac:dyDescent="0.25">
      <c r="S191" s="110"/>
      <c r="T191" s="110"/>
      <c r="U191" s="110"/>
      <c r="V191" s="110"/>
      <c r="W191" s="110"/>
    </row>
    <row r="192" spans="19:23" x14ac:dyDescent="0.25">
      <c r="S192" s="110"/>
      <c r="T192" s="110"/>
      <c r="U192" s="110"/>
      <c r="V192" s="110"/>
      <c r="W192" s="110"/>
    </row>
    <row r="193" spans="19:23" x14ac:dyDescent="0.25">
      <c r="S193" s="110"/>
      <c r="T193" s="110"/>
      <c r="U193" s="110"/>
      <c r="V193" s="110"/>
      <c r="W193" s="110"/>
    </row>
    <row r="194" spans="19:23" x14ac:dyDescent="0.25">
      <c r="S194" s="110"/>
      <c r="T194" s="110"/>
      <c r="U194" s="110"/>
      <c r="V194" s="110"/>
      <c r="W194" s="110"/>
    </row>
    <row r="195" spans="19:23" x14ac:dyDescent="0.25">
      <c r="S195" s="110"/>
      <c r="T195" s="110"/>
      <c r="U195" s="110"/>
      <c r="V195" s="110"/>
      <c r="W195" s="110"/>
    </row>
    <row r="196" spans="19:23" x14ac:dyDescent="0.25">
      <c r="S196" s="110"/>
      <c r="T196" s="110"/>
      <c r="U196" s="110"/>
      <c r="V196" s="110"/>
      <c r="W196" s="110"/>
    </row>
    <row r="197" spans="19:23" x14ac:dyDescent="0.25">
      <c r="S197" s="110"/>
      <c r="T197" s="110"/>
      <c r="U197" s="110"/>
      <c r="V197" s="110"/>
      <c r="W197" s="110"/>
    </row>
    <row r="198" spans="19:23" x14ac:dyDescent="0.25">
      <c r="S198" s="110"/>
      <c r="T198" s="110"/>
      <c r="U198" s="110"/>
      <c r="V198" s="110"/>
      <c r="W198" s="110"/>
    </row>
    <row r="199" spans="19:23" x14ac:dyDescent="0.25">
      <c r="S199" s="110"/>
      <c r="T199" s="110"/>
      <c r="U199" s="110"/>
      <c r="V199" s="110"/>
      <c r="W199" s="110"/>
    </row>
    <row r="200" spans="19:23" x14ac:dyDescent="0.25">
      <c r="S200" s="110"/>
      <c r="T200" s="110"/>
      <c r="U200" s="110"/>
      <c r="V200" s="110"/>
      <c r="W200" s="110"/>
    </row>
    <row r="201" spans="19:23" x14ac:dyDescent="0.25">
      <c r="S201" s="110"/>
      <c r="T201" s="110"/>
      <c r="U201" s="110"/>
      <c r="V201" s="110"/>
      <c r="W201" s="110"/>
    </row>
    <row r="202" spans="19:23" x14ac:dyDescent="0.25">
      <c r="S202" s="110"/>
      <c r="T202" s="110"/>
      <c r="U202" s="110"/>
      <c r="V202" s="110"/>
      <c r="W202" s="110"/>
    </row>
    <row r="203" spans="19:23" x14ac:dyDescent="0.25">
      <c r="S203" s="110"/>
      <c r="T203" s="110"/>
      <c r="U203" s="110"/>
      <c r="V203" s="110"/>
      <c r="W203" s="110"/>
    </row>
    <row r="204" spans="19:23" x14ac:dyDescent="0.25">
      <c r="S204" s="110"/>
      <c r="T204" s="110"/>
      <c r="U204" s="110"/>
      <c r="V204" s="110"/>
      <c r="W204" s="110"/>
    </row>
    <row r="205" spans="19:23" x14ac:dyDescent="0.25">
      <c r="S205" s="110"/>
      <c r="T205" s="110"/>
      <c r="U205" s="110"/>
      <c r="V205" s="110"/>
      <c r="W205" s="110"/>
    </row>
    <row r="206" spans="19:23" x14ac:dyDescent="0.25">
      <c r="S206" s="110"/>
      <c r="T206" s="110"/>
      <c r="U206" s="110"/>
      <c r="V206" s="110"/>
      <c r="W206" s="110"/>
    </row>
    <row r="207" spans="19:23" x14ac:dyDescent="0.25">
      <c r="S207" s="110"/>
      <c r="T207" s="110"/>
      <c r="U207" s="110"/>
      <c r="V207" s="110"/>
      <c r="W207" s="110"/>
    </row>
    <row r="208" spans="19:23" x14ac:dyDescent="0.25">
      <c r="S208" s="110"/>
      <c r="T208" s="110"/>
      <c r="U208" s="110"/>
      <c r="V208" s="110"/>
      <c r="W208" s="110"/>
    </row>
    <row r="209" spans="19:23" x14ac:dyDescent="0.25">
      <c r="S209" s="110"/>
      <c r="T209" s="110"/>
      <c r="U209" s="110"/>
      <c r="V209" s="110"/>
      <c r="W209" s="110"/>
    </row>
    <row r="210" spans="19:23" x14ac:dyDescent="0.25">
      <c r="S210" s="110"/>
      <c r="T210" s="110"/>
      <c r="U210" s="110"/>
      <c r="V210" s="110"/>
      <c r="W210" s="110"/>
    </row>
    <row r="211" spans="19:23" x14ac:dyDescent="0.25">
      <c r="S211" s="110"/>
      <c r="T211" s="110"/>
      <c r="U211" s="110"/>
      <c r="V211" s="110"/>
      <c r="W211" s="110"/>
    </row>
    <row r="212" spans="19:23" x14ac:dyDescent="0.25">
      <c r="S212" s="110"/>
      <c r="T212" s="110"/>
      <c r="U212" s="110"/>
      <c r="V212" s="110"/>
      <c r="W212" s="110"/>
    </row>
    <row r="213" spans="19:23" x14ac:dyDescent="0.25">
      <c r="S213" s="110"/>
      <c r="T213" s="110"/>
      <c r="U213" s="110"/>
      <c r="V213" s="110"/>
      <c r="W213" s="110"/>
    </row>
    <row r="214" spans="19:23" x14ac:dyDescent="0.25">
      <c r="S214" s="110"/>
      <c r="T214" s="110"/>
      <c r="U214" s="110"/>
      <c r="V214" s="110"/>
      <c r="W214" s="110"/>
    </row>
    <row r="215" spans="19:23" x14ac:dyDescent="0.25">
      <c r="S215" s="110"/>
      <c r="T215" s="110"/>
      <c r="U215" s="110"/>
      <c r="V215" s="110"/>
      <c r="W215" s="110"/>
    </row>
    <row r="216" spans="19:23" x14ac:dyDescent="0.25">
      <c r="S216" s="110"/>
      <c r="T216" s="110"/>
      <c r="U216" s="110"/>
      <c r="V216" s="110"/>
      <c r="W216" s="110"/>
    </row>
    <row r="217" spans="19:23" x14ac:dyDescent="0.25">
      <c r="S217" s="110"/>
      <c r="T217" s="110"/>
      <c r="U217" s="110"/>
      <c r="V217" s="110"/>
      <c r="W217" s="110"/>
    </row>
    <row r="218" spans="19:23" x14ac:dyDescent="0.25">
      <c r="S218" s="110"/>
      <c r="T218" s="110"/>
      <c r="U218" s="110"/>
      <c r="V218" s="110"/>
      <c r="W218" s="110"/>
    </row>
    <row r="219" spans="19:23" x14ac:dyDescent="0.25">
      <c r="S219" s="110"/>
      <c r="T219" s="110"/>
      <c r="U219" s="110"/>
      <c r="V219" s="110"/>
      <c r="W219" s="110"/>
    </row>
    <row r="220" spans="19:23" x14ac:dyDescent="0.25">
      <c r="S220" s="110"/>
      <c r="T220" s="110"/>
      <c r="U220" s="110"/>
      <c r="V220" s="110"/>
      <c r="W220" s="110"/>
    </row>
    <row r="221" spans="19:23" x14ac:dyDescent="0.25">
      <c r="S221" s="110"/>
      <c r="T221" s="110"/>
      <c r="U221" s="110"/>
      <c r="V221" s="110"/>
      <c r="W221" s="110"/>
    </row>
    <row r="222" spans="19:23" x14ac:dyDescent="0.25">
      <c r="S222" s="110"/>
      <c r="T222" s="110"/>
      <c r="U222" s="110"/>
      <c r="V222" s="110"/>
      <c r="W222" s="110"/>
    </row>
    <row r="223" spans="19:23" x14ac:dyDescent="0.25">
      <c r="S223" s="110"/>
      <c r="T223" s="110"/>
      <c r="U223" s="110"/>
      <c r="V223" s="110"/>
      <c r="W223" s="110"/>
    </row>
    <row r="224" spans="19:23" x14ac:dyDescent="0.25">
      <c r="S224" s="110"/>
      <c r="T224" s="110"/>
      <c r="U224" s="110"/>
      <c r="V224" s="110"/>
      <c r="W224" s="110"/>
    </row>
    <row r="225" spans="19:23" x14ac:dyDescent="0.25">
      <c r="S225" s="110"/>
      <c r="T225" s="110"/>
      <c r="U225" s="110"/>
      <c r="V225" s="110"/>
      <c r="W225" s="110"/>
    </row>
    <row r="226" spans="19:23" x14ac:dyDescent="0.25">
      <c r="S226" s="110"/>
      <c r="T226" s="110"/>
      <c r="U226" s="110"/>
      <c r="V226" s="110"/>
      <c r="W226" s="110"/>
    </row>
    <row r="227" spans="19:23" x14ac:dyDescent="0.25">
      <c r="S227" s="110"/>
      <c r="T227" s="110"/>
      <c r="U227" s="110"/>
      <c r="V227" s="110"/>
      <c r="W227" s="110"/>
    </row>
    <row r="228" spans="19:23" x14ac:dyDescent="0.25">
      <c r="S228" s="110"/>
      <c r="T228" s="110"/>
      <c r="U228" s="110"/>
      <c r="V228" s="110"/>
      <c r="W228" s="110"/>
    </row>
    <row r="229" spans="19:23" x14ac:dyDescent="0.25">
      <c r="S229" s="110"/>
      <c r="T229" s="110"/>
      <c r="U229" s="110"/>
      <c r="V229" s="110"/>
      <c r="W229" s="110"/>
    </row>
    <row r="230" spans="19:23" x14ac:dyDescent="0.25">
      <c r="S230" s="110"/>
      <c r="T230" s="110"/>
      <c r="U230" s="110"/>
      <c r="V230" s="110"/>
      <c r="W230" s="110"/>
    </row>
    <row r="231" spans="19:23" x14ac:dyDescent="0.25">
      <c r="S231" s="110"/>
      <c r="T231" s="110"/>
      <c r="U231" s="110"/>
      <c r="V231" s="110"/>
      <c r="W231" s="110"/>
    </row>
    <row r="232" spans="19:23" x14ac:dyDescent="0.25">
      <c r="S232" s="110"/>
      <c r="T232" s="110"/>
      <c r="U232" s="110"/>
      <c r="V232" s="110"/>
      <c r="W232" s="110"/>
    </row>
    <row r="233" spans="19:23" x14ac:dyDescent="0.25">
      <c r="S233" s="110"/>
      <c r="T233" s="110"/>
      <c r="U233" s="110"/>
      <c r="V233" s="110"/>
      <c r="W233" s="110"/>
    </row>
    <row r="234" spans="19:23" x14ac:dyDescent="0.25">
      <c r="S234" s="110"/>
      <c r="T234" s="110"/>
      <c r="U234" s="110"/>
      <c r="V234" s="110"/>
      <c r="W234" s="110"/>
    </row>
    <row r="235" spans="19:23" x14ac:dyDescent="0.25">
      <c r="S235" s="110"/>
      <c r="T235" s="110"/>
      <c r="U235" s="110"/>
      <c r="V235" s="110"/>
      <c r="W235" s="110"/>
    </row>
    <row r="236" spans="19:23" x14ac:dyDescent="0.25">
      <c r="S236" s="110"/>
      <c r="T236" s="110"/>
      <c r="U236" s="110"/>
      <c r="V236" s="110"/>
      <c r="W236" s="110"/>
    </row>
    <row r="237" spans="19:23" x14ac:dyDescent="0.25">
      <c r="S237" s="110"/>
      <c r="T237" s="110"/>
      <c r="U237" s="110"/>
      <c r="V237" s="110"/>
      <c r="W237" s="110"/>
    </row>
    <row r="238" spans="19:23" x14ac:dyDescent="0.25">
      <c r="S238" s="110"/>
      <c r="T238" s="110"/>
      <c r="U238" s="110"/>
      <c r="V238" s="110"/>
      <c r="W238" s="110"/>
    </row>
    <row r="239" spans="19:23" x14ac:dyDescent="0.25">
      <c r="S239" s="110"/>
      <c r="T239" s="110"/>
      <c r="U239" s="110"/>
      <c r="V239" s="110"/>
      <c r="W239" s="110"/>
    </row>
    <row r="240" spans="19:23" x14ac:dyDescent="0.25">
      <c r="S240" s="110"/>
      <c r="T240" s="110"/>
      <c r="U240" s="110"/>
      <c r="V240" s="110"/>
      <c r="W240" s="110"/>
    </row>
    <row r="241" spans="19:23" x14ac:dyDescent="0.25">
      <c r="S241" s="110"/>
      <c r="T241" s="110"/>
      <c r="U241" s="110"/>
      <c r="V241" s="110"/>
      <c r="W241" s="110"/>
    </row>
    <row r="242" spans="19:23" x14ac:dyDescent="0.25">
      <c r="S242" s="110"/>
      <c r="T242" s="110"/>
      <c r="U242" s="110"/>
      <c r="V242" s="110"/>
      <c r="W242" s="110"/>
    </row>
    <row r="243" spans="19:23" x14ac:dyDescent="0.25">
      <c r="S243" s="110"/>
      <c r="T243" s="110"/>
      <c r="U243" s="110"/>
      <c r="V243" s="110"/>
      <c r="W243" s="110"/>
    </row>
    <row r="244" spans="19:23" x14ac:dyDescent="0.25">
      <c r="S244" s="110"/>
      <c r="T244" s="110"/>
      <c r="U244" s="110"/>
      <c r="V244" s="110"/>
      <c r="W244" s="110"/>
    </row>
    <row r="245" spans="19:23" x14ac:dyDescent="0.25">
      <c r="S245" s="110"/>
      <c r="T245" s="110"/>
      <c r="U245" s="110"/>
      <c r="V245" s="110"/>
      <c r="W245" s="110"/>
    </row>
    <row r="246" spans="19:23" x14ac:dyDescent="0.25">
      <c r="S246" s="110"/>
      <c r="T246" s="110"/>
      <c r="U246" s="110"/>
      <c r="V246" s="110"/>
      <c r="W246" s="110"/>
    </row>
    <row r="247" spans="19:23" x14ac:dyDescent="0.25">
      <c r="S247" s="110"/>
      <c r="T247" s="110"/>
      <c r="U247" s="110"/>
      <c r="V247" s="110"/>
      <c r="W247" s="110"/>
    </row>
    <row r="248" spans="19:23" x14ac:dyDescent="0.25">
      <c r="S248" s="110"/>
      <c r="T248" s="110"/>
      <c r="U248" s="110"/>
      <c r="V248" s="110"/>
      <c r="W248" s="110"/>
    </row>
    <row r="249" spans="19:23" x14ac:dyDescent="0.25">
      <c r="S249" s="110"/>
      <c r="T249" s="110"/>
      <c r="U249" s="110"/>
      <c r="V249" s="110"/>
      <c r="W249" s="110"/>
    </row>
    <row r="250" spans="19:23" x14ac:dyDescent="0.25">
      <c r="S250" s="110"/>
      <c r="T250" s="110"/>
      <c r="U250" s="110"/>
      <c r="V250" s="110"/>
      <c r="W250" s="110"/>
    </row>
    <row r="251" spans="19:23" x14ac:dyDescent="0.25">
      <c r="S251" s="110"/>
      <c r="T251" s="110"/>
      <c r="U251" s="110"/>
      <c r="V251" s="110"/>
      <c r="W251" s="110"/>
    </row>
    <row r="252" spans="19:23" x14ac:dyDescent="0.25">
      <c r="S252" s="110"/>
      <c r="T252" s="110"/>
      <c r="U252" s="110"/>
      <c r="V252" s="110"/>
      <c r="W252" s="110"/>
    </row>
    <row r="253" spans="19:23" x14ac:dyDescent="0.25">
      <c r="S253" s="110"/>
      <c r="T253" s="110"/>
      <c r="U253" s="110"/>
      <c r="V253" s="110"/>
      <c r="W253" s="110"/>
    </row>
    <row r="254" spans="19:23" x14ac:dyDescent="0.25">
      <c r="S254" s="110"/>
      <c r="T254" s="110"/>
      <c r="U254" s="110"/>
      <c r="V254" s="110"/>
      <c r="W254" s="110"/>
    </row>
    <row r="255" spans="19:23" x14ac:dyDescent="0.25">
      <c r="S255" s="110"/>
      <c r="T255" s="110"/>
      <c r="U255" s="110"/>
      <c r="V255" s="110"/>
      <c r="W255" s="110"/>
    </row>
    <row r="256" spans="19:23" x14ac:dyDescent="0.25">
      <c r="S256" s="110"/>
      <c r="T256" s="110"/>
      <c r="U256" s="110"/>
      <c r="V256" s="110"/>
      <c r="W256" s="110"/>
    </row>
    <row r="257" spans="19:23" x14ac:dyDescent="0.25">
      <c r="S257" s="110"/>
      <c r="T257" s="110"/>
      <c r="U257" s="110"/>
      <c r="V257" s="110"/>
      <c r="W257" s="110"/>
    </row>
    <row r="258" spans="19:23" x14ac:dyDescent="0.25">
      <c r="S258" s="110"/>
      <c r="T258" s="110"/>
      <c r="U258" s="110"/>
      <c r="V258" s="110"/>
      <c r="W258" s="110"/>
    </row>
    <row r="259" spans="19:23" x14ac:dyDescent="0.25">
      <c r="S259" s="110"/>
      <c r="T259" s="110"/>
      <c r="U259" s="110"/>
      <c r="V259" s="110"/>
      <c r="W259" s="110"/>
    </row>
    <row r="260" spans="19:23" x14ac:dyDescent="0.25">
      <c r="S260" s="110"/>
      <c r="T260" s="110"/>
      <c r="U260" s="110"/>
      <c r="V260" s="110"/>
      <c r="W260" s="110"/>
    </row>
    <row r="261" spans="19:23" x14ac:dyDescent="0.25">
      <c r="S261" s="110"/>
      <c r="T261" s="110"/>
      <c r="U261" s="110"/>
      <c r="V261" s="110"/>
      <c r="W261" s="110"/>
    </row>
    <row r="262" spans="19:23" x14ac:dyDescent="0.25">
      <c r="S262" s="110"/>
      <c r="T262" s="110"/>
      <c r="U262" s="110"/>
      <c r="V262" s="110"/>
      <c r="W262" s="110"/>
    </row>
    <row r="263" spans="19:23" x14ac:dyDescent="0.25">
      <c r="S263" s="110"/>
      <c r="T263" s="110"/>
      <c r="U263" s="110"/>
      <c r="V263" s="110"/>
      <c r="W263" s="110"/>
    </row>
    <row r="264" spans="19:23" x14ac:dyDescent="0.25">
      <c r="S264" s="110"/>
      <c r="T264" s="110"/>
      <c r="U264" s="110"/>
      <c r="V264" s="110"/>
      <c r="W264" s="110"/>
    </row>
    <row r="265" spans="19:23" x14ac:dyDescent="0.25">
      <c r="S265" s="110"/>
      <c r="T265" s="110"/>
      <c r="U265" s="110"/>
      <c r="V265" s="110"/>
      <c r="W265" s="110"/>
    </row>
    <row r="266" spans="19:23" x14ac:dyDescent="0.25">
      <c r="S266" s="110"/>
      <c r="T266" s="110"/>
      <c r="U266" s="110"/>
      <c r="V266" s="110"/>
      <c r="W266" s="110"/>
    </row>
    <row r="267" spans="19:23" x14ac:dyDescent="0.25">
      <c r="S267" s="110"/>
      <c r="T267" s="110"/>
      <c r="U267" s="110"/>
      <c r="V267" s="110"/>
      <c r="W267" s="110"/>
    </row>
    <row r="268" spans="19:23" x14ac:dyDescent="0.25">
      <c r="S268" s="110"/>
      <c r="T268" s="110"/>
      <c r="U268" s="110"/>
      <c r="V268" s="110"/>
      <c r="W268" s="110"/>
    </row>
    <row r="269" spans="19:23" x14ac:dyDescent="0.25">
      <c r="S269" s="110"/>
      <c r="T269" s="110"/>
      <c r="U269" s="110"/>
      <c r="V269" s="110"/>
      <c r="W269" s="110"/>
    </row>
    <row r="270" spans="19:23" x14ac:dyDescent="0.25">
      <c r="S270" s="110"/>
      <c r="T270" s="110"/>
      <c r="U270" s="110"/>
      <c r="V270" s="110"/>
      <c r="W270" s="110"/>
    </row>
    <row r="271" spans="19:23" x14ac:dyDescent="0.25">
      <c r="S271" s="110"/>
      <c r="T271" s="110"/>
      <c r="U271" s="110"/>
      <c r="V271" s="110"/>
      <c r="W271" s="110"/>
    </row>
    <row r="272" spans="19:23" x14ac:dyDescent="0.25">
      <c r="S272" s="110"/>
      <c r="T272" s="110"/>
      <c r="U272" s="110"/>
      <c r="V272" s="110"/>
      <c r="W272" s="110"/>
    </row>
    <row r="273" spans="19:23" x14ac:dyDescent="0.25">
      <c r="S273" s="110"/>
      <c r="T273" s="110"/>
      <c r="U273" s="110"/>
      <c r="V273" s="110"/>
      <c r="W273" s="110"/>
    </row>
    <row r="274" spans="19:23" x14ac:dyDescent="0.25">
      <c r="S274" s="110"/>
      <c r="T274" s="110"/>
      <c r="U274" s="110"/>
      <c r="V274" s="110"/>
      <c r="W274" s="110"/>
    </row>
    <row r="275" spans="19:23" x14ac:dyDescent="0.25">
      <c r="S275" s="110"/>
      <c r="T275" s="110"/>
      <c r="U275" s="110"/>
      <c r="V275" s="110"/>
      <c r="W275" s="110"/>
    </row>
    <row r="276" spans="19:23" x14ac:dyDescent="0.25">
      <c r="S276" s="110"/>
      <c r="T276" s="110"/>
      <c r="U276" s="110"/>
      <c r="V276" s="110"/>
      <c r="W276" s="110"/>
    </row>
    <row r="277" spans="19:23" x14ac:dyDescent="0.25">
      <c r="S277" s="110"/>
      <c r="T277" s="110"/>
      <c r="U277" s="110"/>
      <c r="V277" s="110"/>
      <c r="W277" s="110"/>
    </row>
    <row r="278" spans="19:23" x14ac:dyDescent="0.25">
      <c r="S278" s="110"/>
      <c r="T278" s="110"/>
      <c r="U278" s="110"/>
      <c r="V278" s="110"/>
      <c r="W278" s="110"/>
    </row>
    <row r="279" spans="19:23" x14ac:dyDescent="0.25">
      <c r="S279" s="110"/>
      <c r="T279" s="110"/>
      <c r="U279" s="110"/>
      <c r="V279" s="110"/>
      <c r="W279" s="110"/>
    </row>
    <row r="280" spans="19:23" x14ac:dyDescent="0.25">
      <c r="S280" s="110"/>
      <c r="T280" s="110"/>
      <c r="U280" s="110"/>
      <c r="V280" s="110"/>
      <c r="W280" s="110"/>
    </row>
    <row r="281" spans="19:23" x14ac:dyDescent="0.25">
      <c r="S281" s="110"/>
      <c r="T281" s="110"/>
      <c r="U281" s="110"/>
      <c r="V281" s="110"/>
      <c r="W281" s="110"/>
    </row>
    <row r="282" spans="19:23" x14ac:dyDescent="0.25">
      <c r="S282" s="110"/>
      <c r="T282" s="110"/>
      <c r="U282" s="110"/>
      <c r="V282" s="110"/>
      <c r="W282" s="110"/>
    </row>
    <row r="283" spans="19:23" x14ac:dyDescent="0.25">
      <c r="S283" s="110"/>
      <c r="T283" s="110"/>
      <c r="U283" s="110"/>
      <c r="V283" s="110"/>
      <c r="W283" s="110"/>
    </row>
    <row r="284" spans="19:23" x14ac:dyDescent="0.25">
      <c r="S284" s="110"/>
      <c r="T284" s="110"/>
      <c r="U284" s="110"/>
      <c r="V284" s="110"/>
      <c r="W284" s="110"/>
    </row>
    <row r="285" spans="19:23" x14ac:dyDescent="0.25">
      <c r="S285" s="110"/>
      <c r="T285" s="110"/>
      <c r="U285" s="110"/>
      <c r="V285" s="110"/>
      <c r="W285" s="110"/>
    </row>
    <row r="286" spans="19:23" x14ac:dyDescent="0.25">
      <c r="S286" s="110"/>
      <c r="T286" s="110"/>
      <c r="U286" s="110"/>
      <c r="V286" s="110"/>
      <c r="W286" s="110"/>
    </row>
    <row r="287" spans="19:23" x14ac:dyDescent="0.25">
      <c r="S287" s="110"/>
      <c r="T287" s="110"/>
      <c r="U287" s="110"/>
      <c r="V287" s="110"/>
      <c r="W287" s="110"/>
    </row>
    <row r="288" spans="19:23" x14ac:dyDescent="0.25">
      <c r="S288" s="110"/>
      <c r="T288" s="110"/>
      <c r="U288" s="110"/>
      <c r="V288" s="110"/>
      <c r="W288" s="110"/>
    </row>
    <row r="289" spans="19:23" x14ac:dyDescent="0.25">
      <c r="S289" s="110"/>
      <c r="T289" s="110"/>
      <c r="U289" s="110"/>
      <c r="V289" s="110"/>
      <c r="W289" s="110"/>
    </row>
    <row r="290" spans="19:23" x14ac:dyDescent="0.25">
      <c r="S290" s="110"/>
      <c r="T290" s="110"/>
      <c r="U290" s="110"/>
      <c r="V290" s="110"/>
      <c r="W290" s="110"/>
    </row>
    <row r="291" spans="19:23" x14ac:dyDescent="0.25">
      <c r="S291" s="110"/>
      <c r="T291" s="110"/>
      <c r="U291" s="110"/>
      <c r="V291" s="110"/>
      <c r="W291" s="110"/>
    </row>
    <row r="292" spans="19:23" x14ac:dyDescent="0.25">
      <c r="S292" s="110"/>
      <c r="T292" s="110"/>
      <c r="U292" s="110"/>
      <c r="V292" s="110"/>
      <c r="W292" s="110"/>
    </row>
    <row r="293" spans="19:23" x14ac:dyDescent="0.25">
      <c r="S293" s="110"/>
      <c r="T293" s="110"/>
      <c r="U293" s="110"/>
      <c r="V293" s="110"/>
      <c r="W293" s="110"/>
    </row>
    <row r="294" spans="19:23" x14ac:dyDescent="0.25">
      <c r="S294" s="110"/>
      <c r="T294" s="110"/>
      <c r="U294" s="110"/>
      <c r="V294" s="110"/>
      <c r="W294" s="110"/>
    </row>
    <row r="295" spans="19:23" x14ac:dyDescent="0.25">
      <c r="S295" s="110"/>
      <c r="T295" s="110"/>
      <c r="U295" s="110"/>
      <c r="V295" s="110"/>
      <c r="W295" s="110"/>
    </row>
    <row r="296" spans="19:23" x14ac:dyDescent="0.25">
      <c r="S296" s="110"/>
      <c r="T296" s="110"/>
      <c r="U296" s="110"/>
      <c r="V296" s="110"/>
      <c r="W296" s="110"/>
    </row>
    <row r="297" spans="19:23" x14ac:dyDescent="0.25">
      <c r="S297" s="110"/>
      <c r="T297" s="110"/>
      <c r="U297" s="110"/>
      <c r="V297" s="110"/>
      <c r="W297" s="110"/>
    </row>
    <row r="298" spans="19:23" x14ac:dyDescent="0.25">
      <c r="S298" s="110"/>
      <c r="T298" s="110"/>
      <c r="U298" s="110"/>
      <c r="V298" s="110"/>
      <c r="W298" s="110"/>
    </row>
    <row r="299" spans="19:23" x14ac:dyDescent="0.25">
      <c r="S299" s="110"/>
      <c r="T299" s="110"/>
      <c r="U299" s="110"/>
      <c r="V299" s="110"/>
      <c r="W299" s="110"/>
    </row>
    <row r="300" spans="19:23" x14ac:dyDescent="0.25">
      <c r="S300" s="110"/>
      <c r="T300" s="110"/>
      <c r="U300" s="110"/>
      <c r="V300" s="110"/>
      <c r="W300" s="110"/>
    </row>
    <row r="301" spans="19:23" x14ac:dyDescent="0.25">
      <c r="S301" s="110"/>
      <c r="T301" s="110"/>
      <c r="U301" s="110"/>
      <c r="V301" s="110"/>
      <c r="W301" s="110"/>
    </row>
    <row r="302" spans="19:23" x14ac:dyDescent="0.25">
      <c r="S302" s="110"/>
      <c r="T302" s="110"/>
      <c r="U302" s="110"/>
      <c r="V302" s="110"/>
      <c r="W302" s="110"/>
    </row>
    <row r="303" spans="19:23" x14ac:dyDescent="0.25">
      <c r="S303" s="110"/>
      <c r="T303" s="110"/>
      <c r="U303" s="110"/>
      <c r="V303" s="110"/>
      <c r="W303" s="110"/>
    </row>
    <row r="304" spans="19:23" x14ac:dyDescent="0.25">
      <c r="S304" s="110"/>
      <c r="T304" s="110"/>
      <c r="U304" s="110"/>
      <c r="V304" s="110"/>
      <c r="W304" s="110"/>
    </row>
    <row r="305" spans="19:23" x14ac:dyDescent="0.25">
      <c r="S305" s="110"/>
      <c r="T305" s="110"/>
      <c r="U305" s="110"/>
      <c r="V305" s="110"/>
      <c r="W305" s="110"/>
    </row>
    <row r="306" spans="19:23" x14ac:dyDescent="0.25">
      <c r="S306" s="110"/>
      <c r="T306" s="110"/>
      <c r="U306" s="110"/>
      <c r="V306" s="110"/>
      <c r="W306" s="110"/>
    </row>
    <row r="307" spans="19:23" x14ac:dyDescent="0.25">
      <c r="S307" s="110"/>
      <c r="T307" s="110"/>
      <c r="U307" s="110"/>
      <c r="V307" s="110"/>
      <c r="W307" s="110"/>
    </row>
    <row r="308" spans="19:23" x14ac:dyDescent="0.25">
      <c r="S308" s="110"/>
      <c r="T308" s="110"/>
      <c r="U308" s="110"/>
      <c r="V308" s="110"/>
      <c r="W308" s="110"/>
    </row>
    <row r="309" spans="19:23" x14ac:dyDescent="0.25">
      <c r="S309" s="110"/>
      <c r="T309" s="110"/>
      <c r="U309" s="110"/>
      <c r="V309" s="110"/>
      <c r="W309" s="110"/>
    </row>
    <row r="310" spans="19:23" x14ac:dyDescent="0.25">
      <c r="S310" s="110"/>
      <c r="T310" s="110"/>
      <c r="U310" s="110"/>
      <c r="V310" s="110"/>
      <c r="W310" s="110"/>
    </row>
    <row r="311" spans="19:23" x14ac:dyDescent="0.25">
      <c r="S311" s="110"/>
      <c r="T311" s="110"/>
      <c r="U311" s="110"/>
      <c r="V311" s="110"/>
      <c r="W311" s="110"/>
    </row>
    <row r="312" spans="19:23" x14ac:dyDescent="0.25">
      <c r="S312" s="110"/>
      <c r="T312" s="110"/>
      <c r="U312" s="110"/>
      <c r="V312" s="110"/>
      <c r="W312" s="110"/>
    </row>
    <row r="313" spans="19:23" x14ac:dyDescent="0.25">
      <c r="S313" s="110"/>
      <c r="T313" s="110"/>
      <c r="U313" s="110"/>
      <c r="V313" s="110"/>
      <c r="W313" s="110"/>
    </row>
    <row r="314" spans="19:23" x14ac:dyDescent="0.25">
      <c r="S314" s="110"/>
      <c r="T314" s="110"/>
      <c r="U314" s="110"/>
      <c r="V314" s="110"/>
      <c r="W314" s="110"/>
    </row>
    <row r="315" spans="19:23" x14ac:dyDescent="0.25">
      <c r="S315" s="110"/>
      <c r="T315" s="110"/>
      <c r="U315" s="110"/>
      <c r="V315" s="110"/>
      <c r="W315" s="110"/>
    </row>
    <row r="316" spans="19:23" x14ac:dyDescent="0.25">
      <c r="S316" s="110"/>
      <c r="T316" s="110"/>
      <c r="U316" s="110"/>
      <c r="V316" s="110"/>
      <c r="W316" s="110"/>
    </row>
    <row r="317" spans="19:23" x14ac:dyDescent="0.25">
      <c r="S317" s="110"/>
      <c r="T317" s="110"/>
      <c r="U317" s="110"/>
      <c r="V317" s="110"/>
      <c r="W317" s="110"/>
    </row>
    <row r="318" spans="19:23" x14ac:dyDescent="0.25">
      <c r="S318" s="110"/>
      <c r="T318" s="110"/>
      <c r="U318" s="110"/>
      <c r="V318" s="110"/>
      <c r="W318" s="110"/>
    </row>
    <row r="319" spans="19:23" x14ac:dyDescent="0.25">
      <c r="S319" s="110"/>
      <c r="T319" s="110"/>
      <c r="U319" s="110"/>
      <c r="V319" s="110"/>
      <c r="W319" s="110"/>
    </row>
    <row r="320" spans="19:23" x14ac:dyDescent="0.25">
      <c r="S320" s="110"/>
      <c r="T320" s="110"/>
      <c r="U320" s="110"/>
      <c r="V320" s="110"/>
      <c r="W320" s="110"/>
    </row>
    <row r="321" spans="19:23" x14ac:dyDescent="0.25">
      <c r="S321" s="110"/>
      <c r="T321" s="110"/>
      <c r="U321" s="110"/>
      <c r="V321" s="110"/>
      <c r="W321" s="110"/>
    </row>
    <row r="322" spans="19:23" x14ac:dyDescent="0.25">
      <c r="S322" s="110"/>
      <c r="T322" s="110"/>
      <c r="U322" s="110"/>
      <c r="V322" s="110"/>
      <c r="W322" s="110"/>
    </row>
    <row r="323" spans="19:23" x14ac:dyDescent="0.25">
      <c r="S323" s="110"/>
      <c r="T323" s="110"/>
      <c r="U323" s="110"/>
      <c r="V323" s="110"/>
      <c r="W323" s="110"/>
    </row>
    <row r="324" spans="19:23" x14ac:dyDescent="0.25">
      <c r="S324" s="110"/>
      <c r="T324" s="110"/>
      <c r="U324" s="110"/>
      <c r="V324" s="110"/>
      <c r="W324" s="110"/>
    </row>
    <row r="325" spans="19:23" x14ac:dyDescent="0.25">
      <c r="S325" s="110"/>
      <c r="T325" s="110"/>
      <c r="U325" s="110"/>
      <c r="V325" s="110"/>
      <c r="W325" s="110"/>
    </row>
    <row r="326" spans="19:23" x14ac:dyDescent="0.25">
      <c r="S326" s="110"/>
      <c r="T326" s="110"/>
      <c r="U326" s="110"/>
      <c r="V326" s="110"/>
      <c r="W326" s="110"/>
    </row>
    <row r="327" spans="19:23" x14ac:dyDescent="0.25">
      <c r="S327" s="110"/>
      <c r="T327" s="110"/>
      <c r="U327" s="110"/>
      <c r="V327" s="110"/>
      <c r="W327" s="110"/>
    </row>
    <row r="328" spans="19:23" x14ac:dyDescent="0.25">
      <c r="S328" s="110"/>
      <c r="T328" s="110"/>
      <c r="U328" s="110"/>
      <c r="V328" s="110"/>
      <c r="W328" s="110"/>
    </row>
    <row r="329" spans="19:23" x14ac:dyDescent="0.25">
      <c r="S329" s="110"/>
      <c r="T329" s="110"/>
      <c r="U329" s="110"/>
      <c r="V329" s="110"/>
      <c r="W329" s="110"/>
    </row>
    <row r="330" spans="19:23" x14ac:dyDescent="0.25">
      <c r="S330" s="110"/>
      <c r="T330" s="110"/>
      <c r="U330" s="110"/>
      <c r="V330" s="110"/>
      <c r="W330" s="110"/>
    </row>
    <row r="331" spans="19:23" x14ac:dyDescent="0.25">
      <c r="S331" s="110"/>
      <c r="T331" s="110"/>
      <c r="U331" s="110"/>
      <c r="V331" s="110"/>
      <c r="W331" s="110"/>
    </row>
    <row r="332" spans="19:23" x14ac:dyDescent="0.25">
      <c r="S332" s="110"/>
      <c r="T332" s="110"/>
      <c r="U332" s="110"/>
      <c r="V332" s="110"/>
      <c r="W332" s="110"/>
    </row>
    <row r="333" spans="19:23" x14ac:dyDescent="0.25">
      <c r="S333" s="110"/>
      <c r="T333" s="110"/>
      <c r="U333" s="110"/>
      <c r="V333" s="110"/>
      <c r="W333" s="110"/>
    </row>
    <row r="334" spans="19:23" x14ac:dyDescent="0.25">
      <c r="S334" s="110"/>
      <c r="T334" s="110"/>
      <c r="U334" s="110"/>
      <c r="V334" s="110"/>
      <c r="W334" s="110"/>
    </row>
    <row r="335" spans="19:23" x14ac:dyDescent="0.25">
      <c r="S335" s="110"/>
      <c r="T335" s="110"/>
      <c r="U335" s="110"/>
      <c r="V335" s="110"/>
      <c r="W335" s="110"/>
    </row>
    <row r="336" spans="19:23" x14ac:dyDescent="0.25">
      <c r="S336" s="110"/>
      <c r="T336" s="110"/>
      <c r="U336" s="110"/>
      <c r="V336" s="110"/>
      <c r="W336" s="110"/>
    </row>
    <row r="337" spans="19:23" x14ac:dyDescent="0.25">
      <c r="S337" s="110"/>
      <c r="T337" s="110"/>
      <c r="U337" s="110"/>
      <c r="V337" s="110"/>
      <c r="W337" s="110"/>
    </row>
    <row r="338" spans="19:23" x14ac:dyDescent="0.25">
      <c r="S338" s="110"/>
      <c r="T338" s="110"/>
      <c r="U338" s="110"/>
      <c r="V338" s="110"/>
      <c r="W338" s="110"/>
    </row>
    <row r="339" spans="19:23" x14ac:dyDescent="0.25">
      <c r="S339" s="110"/>
      <c r="T339" s="110"/>
      <c r="U339" s="110"/>
      <c r="V339" s="110"/>
      <c r="W339" s="110"/>
    </row>
    <row r="340" spans="19:23" x14ac:dyDescent="0.25">
      <c r="S340" s="110"/>
      <c r="T340" s="110"/>
      <c r="U340" s="110"/>
      <c r="V340" s="110"/>
      <c r="W340" s="110"/>
    </row>
    <row r="341" spans="19:23" x14ac:dyDescent="0.25">
      <c r="S341" s="110"/>
      <c r="T341" s="110"/>
      <c r="U341" s="110"/>
      <c r="V341" s="110"/>
      <c r="W341" s="110"/>
    </row>
    <row r="342" spans="19:23" x14ac:dyDescent="0.25">
      <c r="S342" s="110"/>
      <c r="T342" s="110"/>
      <c r="U342" s="110"/>
      <c r="V342" s="110"/>
      <c r="W342" s="110"/>
    </row>
    <row r="343" spans="19:23" x14ac:dyDescent="0.25">
      <c r="S343" s="110"/>
      <c r="T343" s="110"/>
      <c r="U343" s="110"/>
      <c r="V343" s="110"/>
      <c r="W343" s="110"/>
    </row>
    <row r="344" spans="19:23" x14ac:dyDescent="0.25">
      <c r="S344" s="110"/>
      <c r="T344" s="110"/>
      <c r="U344" s="110"/>
      <c r="V344" s="110"/>
      <c r="W344" s="110"/>
    </row>
    <row r="345" spans="19:23" x14ac:dyDescent="0.25">
      <c r="S345" s="110"/>
      <c r="T345" s="110"/>
      <c r="U345" s="110"/>
      <c r="V345" s="110"/>
      <c r="W345" s="110"/>
    </row>
    <row r="346" spans="19:23" x14ac:dyDescent="0.25">
      <c r="S346" s="110"/>
      <c r="T346" s="110"/>
      <c r="U346" s="110"/>
      <c r="V346" s="110"/>
      <c r="W346" s="110"/>
    </row>
    <row r="347" spans="19:23" x14ac:dyDescent="0.25">
      <c r="S347" s="110"/>
      <c r="T347" s="110"/>
      <c r="U347" s="110"/>
      <c r="V347" s="110"/>
      <c r="W347" s="110"/>
    </row>
    <row r="348" spans="19:23" x14ac:dyDescent="0.25">
      <c r="S348" s="110"/>
      <c r="T348" s="110"/>
      <c r="U348" s="110"/>
      <c r="V348" s="110"/>
      <c r="W348" s="110"/>
    </row>
    <row r="349" spans="19:23" x14ac:dyDescent="0.25">
      <c r="S349" s="110"/>
      <c r="T349" s="110"/>
      <c r="U349" s="110"/>
      <c r="V349" s="110"/>
      <c r="W349" s="110"/>
    </row>
    <row r="350" spans="19:23" x14ac:dyDescent="0.25">
      <c r="S350" s="110"/>
      <c r="T350" s="110"/>
      <c r="U350" s="110"/>
      <c r="V350" s="110"/>
      <c r="W350" s="110"/>
    </row>
    <row r="351" spans="19:23" x14ac:dyDescent="0.25">
      <c r="S351" s="110"/>
      <c r="T351" s="110"/>
      <c r="U351" s="110"/>
      <c r="V351" s="110"/>
      <c r="W351" s="110"/>
    </row>
    <row r="352" spans="19:23" x14ac:dyDescent="0.25">
      <c r="S352" s="110"/>
      <c r="T352" s="110"/>
      <c r="U352" s="110"/>
      <c r="V352" s="110"/>
      <c r="W352" s="110"/>
    </row>
    <row r="353" spans="19:23" x14ac:dyDescent="0.25">
      <c r="S353" s="110"/>
      <c r="T353" s="110"/>
      <c r="U353" s="110"/>
      <c r="V353" s="110"/>
      <c r="W353" s="110"/>
    </row>
    <row r="354" spans="19:23" x14ac:dyDescent="0.25">
      <c r="S354" s="110"/>
      <c r="T354" s="110"/>
      <c r="U354" s="110"/>
      <c r="V354" s="110"/>
      <c r="W354" s="110"/>
    </row>
    <row r="355" spans="19:23" x14ac:dyDescent="0.25">
      <c r="S355" s="110"/>
      <c r="T355" s="110"/>
      <c r="U355" s="110"/>
      <c r="V355" s="110"/>
      <c r="W355" s="110"/>
    </row>
    <row r="356" spans="19:23" x14ac:dyDescent="0.25">
      <c r="S356" s="110"/>
      <c r="T356" s="110"/>
      <c r="U356" s="110"/>
      <c r="V356" s="110"/>
      <c r="W356" s="110"/>
    </row>
    <row r="357" spans="19:23" x14ac:dyDescent="0.25">
      <c r="S357" s="110"/>
      <c r="T357" s="110"/>
      <c r="U357" s="110"/>
      <c r="V357" s="110"/>
      <c r="W357" s="110"/>
    </row>
    <row r="358" spans="19:23" x14ac:dyDescent="0.25">
      <c r="S358" s="110"/>
      <c r="T358" s="110"/>
      <c r="U358" s="110"/>
      <c r="V358" s="110"/>
      <c r="W358" s="110"/>
    </row>
    <row r="359" spans="19:23" x14ac:dyDescent="0.25">
      <c r="S359" s="110"/>
      <c r="T359" s="110"/>
      <c r="U359" s="110"/>
      <c r="V359" s="110"/>
      <c r="W359" s="110"/>
    </row>
    <row r="360" spans="19:23" x14ac:dyDescent="0.25">
      <c r="S360" s="110"/>
      <c r="T360" s="110"/>
      <c r="U360" s="110"/>
      <c r="V360" s="110"/>
      <c r="W360" s="110"/>
    </row>
    <row r="361" spans="19:23" x14ac:dyDescent="0.25">
      <c r="S361" s="110"/>
      <c r="T361" s="110"/>
      <c r="U361" s="110"/>
      <c r="V361" s="110"/>
      <c r="W361" s="110"/>
    </row>
    <row r="362" spans="19:23" x14ac:dyDescent="0.25">
      <c r="S362" s="110"/>
      <c r="T362" s="110"/>
      <c r="U362" s="110"/>
      <c r="V362" s="110"/>
      <c r="W362" s="110"/>
    </row>
    <row r="363" spans="19:23" x14ac:dyDescent="0.25">
      <c r="S363" s="110"/>
      <c r="T363" s="110"/>
      <c r="U363" s="110"/>
      <c r="V363" s="110"/>
      <c r="W363" s="110"/>
    </row>
    <row r="364" spans="19:23" x14ac:dyDescent="0.25">
      <c r="S364" s="110"/>
      <c r="T364" s="110"/>
      <c r="U364" s="110"/>
      <c r="V364" s="110"/>
      <c r="W364" s="110"/>
    </row>
    <row r="365" spans="19:23" x14ac:dyDescent="0.25">
      <c r="S365" s="110"/>
      <c r="T365" s="110"/>
      <c r="U365" s="110"/>
      <c r="V365" s="110"/>
      <c r="W365" s="110"/>
    </row>
    <row r="366" spans="19:23" x14ac:dyDescent="0.25">
      <c r="S366" s="110"/>
      <c r="T366" s="110"/>
      <c r="U366" s="110"/>
      <c r="V366" s="110"/>
      <c r="W366" s="110"/>
    </row>
    <row r="367" spans="19:23" x14ac:dyDescent="0.25">
      <c r="S367" s="110"/>
      <c r="T367" s="110"/>
      <c r="U367" s="110"/>
      <c r="V367" s="110"/>
      <c r="W367" s="110"/>
    </row>
    <row r="368" spans="19:23" x14ac:dyDescent="0.25">
      <c r="S368" s="110"/>
      <c r="T368" s="110"/>
      <c r="U368" s="110"/>
      <c r="V368" s="110"/>
      <c r="W368" s="110"/>
    </row>
    <row r="369" spans="19:23" x14ac:dyDescent="0.25">
      <c r="S369" s="110"/>
      <c r="T369" s="110"/>
      <c r="U369" s="110"/>
      <c r="V369" s="110"/>
      <c r="W369" s="110"/>
    </row>
    <row r="370" spans="19:23" x14ac:dyDescent="0.25">
      <c r="S370" s="110"/>
      <c r="T370" s="110"/>
      <c r="U370" s="110"/>
      <c r="V370" s="110"/>
      <c r="W370" s="110"/>
    </row>
    <row r="371" spans="19:23" x14ac:dyDescent="0.25">
      <c r="S371" s="110"/>
      <c r="T371" s="110"/>
      <c r="U371" s="110"/>
      <c r="V371" s="110"/>
      <c r="W371" s="110"/>
    </row>
    <row r="372" spans="19:23" x14ac:dyDescent="0.25">
      <c r="S372" s="110"/>
      <c r="T372" s="110"/>
      <c r="U372" s="110"/>
      <c r="V372" s="110"/>
      <c r="W372" s="110"/>
    </row>
    <row r="373" spans="19:23" x14ac:dyDescent="0.25">
      <c r="S373" s="110"/>
      <c r="T373" s="110"/>
      <c r="U373" s="110"/>
      <c r="V373" s="110"/>
      <c r="W373" s="110"/>
    </row>
    <row r="374" spans="19:23" x14ac:dyDescent="0.25">
      <c r="S374" s="110"/>
      <c r="T374" s="110"/>
      <c r="U374" s="110"/>
      <c r="V374" s="110"/>
      <c r="W374" s="110"/>
    </row>
    <row r="375" spans="19:23" x14ac:dyDescent="0.25">
      <c r="S375" s="110"/>
      <c r="T375" s="110"/>
      <c r="U375" s="110"/>
      <c r="V375" s="110"/>
      <c r="W375" s="110"/>
    </row>
    <row r="376" spans="19:23" x14ac:dyDescent="0.25">
      <c r="S376" s="110"/>
      <c r="T376" s="110"/>
      <c r="U376" s="110"/>
      <c r="V376" s="110"/>
      <c r="W376" s="110"/>
    </row>
    <row r="377" spans="19:23" x14ac:dyDescent="0.25">
      <c r="S377" s="110"/>
      <c r="T377" s="110"/>
      <c r="U377" s="110"/>
      <c r="V377" s="110"/>
      <c r="W377" s="110"/>
    </row>
    <row r="378" spans="19:23" x14ac:dyDescent="0.25">
      <c r="S378" s="110"/>
      <c r="T378" s="110"/>
      <c r="U378" s="110"/>
      <c r="V378" s="110"/>
      <c r="W378" s="110"/>
    </row>
    <row r="379" spans="19:23" x14ac:dyDescent="0.25">
      <c r="S379" s="110"/>
      <c r="T379" s="110"/>
      <c r="U379" s="110"/>
      <c r="V379" s="110"/>
      <c r="W379" s="110"/>
    </row>
    <row r="380" spans="19:23" x14ac:dyDescent="0.25">
      <c r="S380" s="110"/>
      <c r="T380" s="110"/>
      <c r="U380" s="110"/>
      <c r="V380" s="110"/>
      <c r="W380" s="110"/>
    </row>
    <row r="381" spans="19:23" x14ac:dyDescent="0.25">
      <c r="S381" s="110"/>
      <c r="T381" s="110"/>
      <c r="U381" s="110"/>
      <c r="V381" s="110"/>
      <c r="W381" s="110"/>
    </row>
    <row r="382" spans="19:23" x14ac:dyDescent="0.25">
      <c r="S382" s="110"/>
      <c r="T382" s="110"/>
      <c r="U382" s="110"/>
      <c r="V382" s="110"/>
      <c r="W382" s="110"/>
    </row>
    <row r="383" spans="19:23" x14ac:dyDescent="0.25">
      <c r="S383" s="110"/>
      <c r="T383" s="110"/>
      <c r="U383" s="110"/>
      <c r="V383" s="110"/>
      <c r="W383" s="110"/>
    </row>
    <row r="384" spans="19:23" x14ac:dyDescent="0.25">
      <c r="S384" s="110"/>
      <c r="T384" s="110"/>
      <c r="U384" s="110"/>
      <c r="V384" s="110"/>
      <c r="W384" s="110"/>
    </row>
    <row r="385" spans="19:23" x14ac:dyDescent="0.25">
      <c r="S385" s="110"/>
      <c r="T385" s="110"/>
      <c r="U385" s="110"/>
      <c r="V385" s="110"/>
      <c r="W385" s="110"/>
    </row>
    <row r="386" spans="19:23" x14ac:dyDescent="0.25">
      <c r="S386" s="110"/>
      <c r="T386" s="110"/>
      <c r="U386" s="110"/>
      <c r="V386" s="110"/>
      <c r="W386" s="110"/>
    </row>
    <row r="387" spans="19:23" x14ac:dyDescent="0.25">
      <c r="S387" s="110"/>
      <c r="T387" s="110"/>
      <c r="U387" s="110"/>
      <c r="V387" s="110"/>
      <c r="W387" s="110"/>
    </row>
    <row r="388" spans="19:23" x14ac:dyDescent="0.25">
      <c r="S388" s="110"/>
      <c r="T388" s="110"/>
      <c r="U388" s="110"/>
      <c r="V388" s="110"/>
      <c r="W388" s="110"/>
    </row>
    <row r="389" spans="19:23" x14ac:dyDescent="0.25">
      <c r="S389" s="110"/>
      <c r="T389" s="110"/>
      <c r="U389" s="110"/>
      <c r="V389" s="110"/>
      <c r="W389" s="110"/>
    </row>
    <row r="390" spans="19:23" x14ac:dyDescent="0.25">
      <c r="S390" s="110"/>
      <c r="T390" s="110"/>
      <c r="U390" s="110"/>
      <c r="V390" s="110"/>
      <c r="W390" s="110"/>
    </row>
    <row r="391" spans="19:23" x14ac:dyDescent="0.25">
      <c r="S391" s="110"/>
      <c r="T391" s="110"/>
      <c r="U391" s="110"/>
      <c r="V391" s="110"/>
      <c r="W391" s="110"/>
    </row>
    <row r="392" spans="19:23" x14ac:dyDescent="0.25">
      <c r="S392" s="110"/>
      <c r="T392" s="110"/>
      <c r="U392" s="110"/>
      <c r="V392" s="110"/>
      <c r="W392" s="110"/>
    </row>
    <row r="393" spans="19:23" x14ac:dyDescent="0.25">
      <c r="S393" s="110"/>
      <c r="T393" s="110"/>
      <c r="U393" s="110"/>
      <c r="V393" s="110"/>
      <c r="W393" s="110"/>
    </row>
    <row r="394" spans="19:23" x14ac:dyDescent="0.25">
      <c r="S394" s="110"/>
      <c r="T394" s="110"/>
      <c r="U394" s="110"/>
      <c r="V394" s="110"/>
      <c r="W394" s="110"/>
    </row>
    <row r="395" spans="19:23" x14ac:dyDescent="0.25">
      <c r="S395" s="110"/>
      <c r="T395" s="110"/>
      <c r="U395" s="110"/>
      <c r="V395" s="110"/>
      <c r="W395" s="110"/>
    </row>
    <row r="396" spans="19:23" x14ac:dyDescent="0.25">
      <c r="S396" s="110"/>
      <c r="T396" s="110"/>
      <c r="U396" s="110"/>
      <c r="V396" s="110"/>
      <c r="W396" s="110"/>
    </row>
    <row r="397" spans="19:23" x14ac:dyDescent="0.25">
      <c r="S397" s="110"/>
      <c r="T397" s="110"/>
      <c r="U397" s="110"/>
      <c r="V397" s="110"/>
      <c r="W397" s="110"/>
    </row>
    <row r="398" spans="19:23" x14ac:dyDescent="0.25">
      <c r="S398" s="110"/>
      <c r="T398" s="110"/>
      <c r="U398" s="110"/>
      <c r="V398" s="110"/>
      <c r="W398" s="110"/>
    </row>
    <row r="399" spans="19:23" x14ac:dyDescent="0.25">
      <c r="S399" s="110"/>
      <c r="T399" s="110"/>
      <c r="U399" s="110"/>
      <c r="V399" s="110"/>
      <c r="W399" s="110"/>
    </row>
    <row r="400" spans="19:23" x14ac:dyDescent="0.25">
      <c r="S400" s="110"/>
      <c r="T400" s="110"/>
      <c r="U400" s="110"/>
      <c r="V400" s="110"/>
      <c r="W400" s="110"/>
    </row>
    <row r="401" spans="19:23" x14ac:dyDescent="0.25">
      <c r="S401" s="110"/>
      <c r="T401" s="110"/>
      <c r="U401" s="110"/>
      <c r="V401" s="110"/>
      <c r="W401" s="110"/>
    </row>
    <row r="402" spans="19:23" x14ac:dyDescent="0.25">
      <c r="S402" s="110"/>
      <c r="T402" s="110"/>
      <c r="U402" s="110"/>
      <c r="V402" s="110"/>
      <c r="W402" s="110"/>
    </row>
    <row r="403" spans="19:23" x14ac:dyDescent="0.25">
      <c r="S403" s="110"/>
      <c r="T403" s="110"/>
      <c r="U403" s="110"/>
      <c r="V403" s="110"/>
      <c r="W403" s="110"/>
    </row>
    <row r="404" spans="19:23" x14ac:dyDescent="0.25">
      <c r="S404" s="110"/>
      <c r="T404" s="110"/>
      <c r="U404" s="110"/>
      <c r="V404" s="110"/>
      <c r="W404" s="110"/>
    </row>
    <row r="405" spans="19:23" x14ac:dyDescent="0.25">
      <c r="S405" s="110"/>
      <c r="T405" s="110"/>
      <c r="U405" s="110"/>
      <c r="V405" s="110"/>
      <c r="W405" s="110"/>
    </row>
    <row r="406" spans="19:23" x14ac:dyDescent="0.25">
      <c r="S406" s="110"/>
      <c r="T406" s="110"/>
      <c r="U406" s="110"/>
      <c r="V406" s="110"/>
      <c r="W406" s="110"/>
    </row>
    <row r="407" spans="19:23" x14ac:dyDescent="0.25">
      <c r="S407" s="110"/>
      <c r="T407" s="110"/>
      <c r="U407" s="110"/>
      <c r="V407" s="110"/>
      <c r="W407" s="110"/>
    </row>
    <row r="408" spans="19:23" x14ac:dyDescent="0.25">
      <c r="S408" s="110"/>
      <c r="T408" s="110"/>
      <c r="U408" s="110"/>
      <c r="V408" s="110"/>
      <c r="W408" s="110"/>
    </row>
    <row r="409" spans="19:23" x14ac:dyDescent="0.25">
      <c r="S409" s="110"/>
      <c r="T409" s="110"/>
      <c r="U409" s="110"/>
      <c r="V409" s="110"/>
      <c r="W409" s="110"/>
    </row>
    <row r="410" spans="19:23" x14ac:dyDescent="0.25">
      <c r="S410" s="110"/>
      <c r="T410" s="110"/>
      <c r="U410" s="110"/>
      <c r="V410" s="110"/>
      <c r="W410" s="110"/>
    </row>
    <row r="411" spans="19:23" x14ac:dyDescent="0.25">
      <c r="S411" s="110"/>
      <c r="T411" s="110"/>
      <c r="U411" s="110"/>
      <c r="V411" s="110"/>
      <c r="W411" s="110"/>
    </row>
    <row r="412" spans="19:23" x14ac:dyDescent="0.25">
      <c r="S412" s="110"/>
      <c r="T412" s="110"/>
      <c r="U412" s="110"/>
      <c r="V412" s="110"/>
      <c r="W412" s="110"/>
    </row>
    <row r="413" spans="19:23" x14ac:dyDescent="0.25">
      <c r="S413" s="110"/>
      <c r="T413" s="110"/>
      <c r="U413" s="110"/>
      <c r="V413" s="110"/>
      <c r="W413" s="110"/>
    </row>
    <row r="414" spans="19:23" x14ac:dyDescent="0.25">
      <c r="S414" s="110"/>
      <c r="T414" s="110"/>
      <c r="U414" s="110"/>
      <c r="V414" s="110"/>
      <c r="W414" s="110"/>
    </row>
    <row r="415" spans="19:23" x14ac:dyDescent="0.25">
      <c r="S415" s="110"/>
      <c r="T415" s="110"/>
      <c r="U415" s="110"/>
      <c r="V415" s="110"/>
      <c r="W415" s="110"/>
    </row>
    <row r="416" spans="19:23" x14ac:dyDescent="0.25">
      <c r="S416" s="110"/>
      <c r="T416" s="110"/>
      <c r="U416" s="110"/>
      <c r="V416" s="110"/>
      <c r="W416" s="110"/>
    </row>
    <row r="417" spans="19:23" x14ac:dyDescent="0.25">
      <c r="S417" s="110"/>
      <c r="T417" s="110"/>
      <c r="U417" s="110"/>
      <c r="V417" s="110"/>
      <c r="W417" s="110"/>
    </row>
    <row r="418" spans="19:23" x14ac:dyDescent="0.25">
      <c r="S418" s="110"/>
      <c r="T418" s="110"/>
      <c r="U418" s="110"/>
      <c r="V418" s="110"/>
      <c r="W418" s="110"/>
    </row>
    <row r="419" spans="19:23" x14ac:dyDescent="0.25">
      <c r="S419" s="110"/>
      <c r="T419" s="110"/>
      <c r="U419" s="110"/>
      <c r="V419" s="110"/>
      <c r="W419" s="110"/>
    </row>
    <row r="420" spans="19:23" x14ac:dyDescent="0.25">
      <c r="S420" s="110"/>
      <c r="T420" s="110"/>
      <c r="U420" s="110"/>
      <c r="V420" s="110"/>
      <c r="W420" s="110"/>
    </row>
    <row r="421" spans="19:23" x14ac:dyDescent="0.25">
      <c r="S421" s="110"/>
      <c r="T421" s="110"/>
      <c r="U421" s="110"/>
      <c r="V421" s="110"/>
      <c r="W421" s="110"/>
    </row>
    <row r="422" spans="19:23" x14ac:dyDescent="0.25">
      <c r="S422" s="110"/>
      <c r="T422" s="110"/>
      <c r="U422" s="110"/>
      <c r="V422" s="110"/>
      <c r="W422" s="110"/>
    </row>
    <row r="423" spans="19:23" x14ac:dyDescent="0.25">
      <c r="S423" s="110"/>
      <c r="T423" s="110"/>
      <c r="U423" s="110"/>
      <c r="V423" s="110"/>
      <c r="W423" s="110"/>
    </row>
    <row r="424" spans="19:23" x14ac:dyDescent="0.25">
      <c r="S424" s="110"/>
      <c r="T424" s="110"/>
      <c r="U424" s="110"/>
      <c r="V424" s="110"/>
      <c r="W424" s="110"/>
    </row>
    <row r="425" spans="19:23" x14ac:dyDescent="0.25">
      <c r="S425" s="110"/>
      <c r="T425" s="110"/>
      <c r="U425" s="110"/>
      <c r="V425" s="110"/>
      <c r="W425" s="110"/>
    </row>
    <row r="426" spans="19:23" x14ac:dyDescent="0.25">
      <c r="S426" s="110"/>
      <c r="T426" s="110"/>
      <c r="U426" s="110"/>
      <c r="V426" s="110"/>
      <c r="W426" s="110"/>
    </row>
    <row r="427" spans="19:23" x14ac:dyDescent="0.25">
      <c r="S427" s="110"/>
      <c r="T427" s="110"/>
      <c r="U427" s="110"/>
      <c r="V427" s="110"/>
      <c r="W427" s="110"/>
    </row>
    <row r="428" spans="19:23" x14ac:dyDescent="0.25">
      <c r="S428" s="110"/>
      <c r="T428" s="110"/>
      <c r="U428" s="110"/>
      <c r="V428" s="110"/>
      <c r="W428" s="110"/>
    </row>
    <row r="429" spans="19:23" x14ac:dyDescent="0.25">
      <c r="S429" s="110"/>
      <c r="T429" s="110"/>
      <c r="U429" s="110"/>
      <c r="V429" s="110"/>
      <c r="W429" s="110"/>
    </row>
    <row r="430" spans="19:23" x14ac:dyDescent="0.25">
      <c r="S430" s="110"/>
      <c r="T430" s="110"/>
      <c r="U430" s="110"/>
      <c r="V430" s="110"/>
      <c r="W430" s="110"/>
    </row>
    <row r="431" spans="19:23" x14ac:dyDescent="0.25">
      <c r="S431" s="110"/>
      <c r="T431" s="110"/>
      <c r="U431" s="110"/>
      <c r="V431" s="110"/>
      <c r="W431" s="110"/>
    </row>
    <row r="432" spans="19:23" x14ac:dyDescent="0.25">
      <c r="S432" s="110"/>
      <c r="T432" s="110"/>
      <c r="U432" s="110"/>
      <c r="V432" s="110"/>
      <c r="W432" s="110"/>
    </row>
    <row r="433" spans="19:23" x14ac:dyDescent="0.25">
      <c r="S433" s="110"/>
      <c r="T433" s="110"/>
      <c r="U433" s="110"/>
      <c r="V433" s="110"/>
      <c r="W433" s="110"/>
    </row>
    <row r="434" spans="19:23" x14ac:dyDescent="0.25">
      <c r="S434" s="110"/>
      <c r="T434" s="110"/>
      <c r="U434" s="110"/>
      <c r="V434" s="110"/>
      <c r="W434" s="110"/>
    </row>
    <row r="435" spans="19:23" x14ac:dyDescent="0.25">
      <c r="S435" s="110"/>
      <c r="T435" s="110"/>
      <c r="U435" s="110"/>
      <c r="V435" s="110"/>
      <c r="W435" s="110"/>
    </row>
    <row r="436" spans="19:23" x14ac:dyDescent="0.25">
      <c r="S436" s="110"/>
      <c r="T436" s="110"/>
      <c r="U436" s="110"/>
      <c r="V436" s="110"/>
      <c r="W436" s="110"/>
    </row>
    <row r="437" spans="19:23" x14ac:dyDescent="0.25">
      <c r="S437" s="110"/>
      <c r="T437" s="110"/>
      <c r="U437" s="110"/>
      <c r="V437" s="110"/>
      <c r="W437" s="110"/>
    </row>
    <row r="438" spans="19:23" x14ac:dyDescent="0.25">
      <c r="S438" s="110"/>
      <c r="T438" s="110"/>
      <c r="U438" s="110"/>
      <c r="V438" s="110"/>
      <c r="W438" s="110"/>
    </row>
    <row r="439" spans="19:23" x14ac:dyDescent="0.25">
      <c r="S439" s="110"/>
      <c r="T439" s="110"/>
      <c r="U439" s="110"/>
      <c r="V439" s="110"/>
      <c r="W439" s="110"/>
    </row>
    <row r="440" spans="19:23" x14ac:dyDescent="0.25">
      <c r="S440" s="110"/>
      <c r="T440" s="110"/>
      <c r="U440" s="110"/>
      <c r="V440" s="110"/>
      <c r="W440" s="110"/>
    </row>
    <row r="441" spans="19:23" x14ac:dyDescent="0.25">
      <c r="S441" s="110"/>
      <c r="T441" s="110"/>
      <c r="U441" s="110"/>
      <c r="V441" s="110"/>
      <c r="W441" s="110"/>
    </row>
    <row r="442" spans="19:23" x14ac:dyDescent="0.25">
      <c r="S442" s="110"/>
      <c r="T442" s="110"/>
      <c r="U442" s="110"/>
      <c r="V442" s="110"/>
      <c r="W442" s="110"/>
    </row>
    <row r="443" spans="19:23" x14ac:dyDescent="0.25">
      <c r="S443" s="110"/>
      <c r="T443" s="110"/>
      <c r="U443" s="110"/>
      <c r="V443" s="110"/>
      <c r="W443" s="110"/>
    </row>
    <row r="444" spans="19:23" x14ac:dyDescent="0.25">
      <c r="S444" s="110"/>
      <c r="T444" s="110"/>
      <c r="U444" s="110"/>
      <c r="V444" s="110"/>
      <c r="W444" s="110"/>
    </row>
    <row r="445" spans="19:23" x14ac:dyDescent="0.25">
      <c r="S445" s="110"/>
      <c r="T445" s="110"/>
      <c r="U445" s="110"/>
      <c r="V445" s="110"/>
      <c r="W445" s="110"/>
    </row>
    <row r="446" spans="19:23" x14ac:dyDescent="0.25">
      <c r="S446" s="110"/>
      <c r="T446" s="110"/>
      <c r="U446" s="110"/>
      <c r="V446" s="110"/>
      <c r="W446" s="110"/>
    </row>
    <row r="447" spans="19:23" x14ac:dyDescent="0.25">
      <c r="S447" s="110"/>
      <c r="T447" s="110"/>
      <c r="U447" s="110"/>
      <c r="V447" s="110"/>
      <c r="W447" s="110"/>
    </row>
    <row r="448" spans="19:23" x14ac:dyDescent="0.25">
      <c r="S448" s="110"/>
      <c r="T448" s="110"/>
      <c r="U448" s="110"/>
      <c r="V448" s="110"/>
      <c r="W448" s="110"/>
    </row>
    <row r="449" spans="19:23" x14ac:dyDescent="0.25">
      <c r="S449" s="110"/>
      <c r="T449" s="110"/>
      <c r="U449" s="110"/>
      <c r="V449" s="110"/>
      <c r="W449" s="110"/>
    </row>
    <row r="450" spans="19:23" x14ac:dyDescent="0.25">
      <c r="S450" s="110"/>
      <c r="T450" s="110"/>
      <c r="U450" s="110"/>
      <c r="V450" s="110"/>
      <c r="W450" s="110"/>
    </row>
    <row r="451" spans="19:23" x14ac:dyDescent="0.25">
      <c r="S451" s="110"/>
      <c r="T451" s="110"/>
      <c r="U451" s="110"/>
      <c r="V451" s="110"/>
      <c r="W451" s="110"/>
    </row>
    <row r="452" spans="19:23" x14ac:dyDescent="0.25">
      <c r="S452" s="110"/>
      <c r="T452" s="110"/>
      <c r="U452" s="110"/>
      <c r="V452" s="110"/>
      <c r="W452" s="110"/>
    </row>
    <row r="453" spans="19:23" x14ac:dyDescent="0.25">
      <c r="S453" s="110"/>
      <c r="T453" s="110"/>
      <c r="U453" s="110"/>
      <c r="V453" s="110"/>
      <c r="W453" s="110"/>
    </row>
    <row r="454" spans="19:23" x14ac:dyDescent="0.25">
      <c r="S454" s="110"/>
      <c r="T454" s="110"/>
      <c r="U454" s="110"/>
      <c r="V454" s="110"/>
      <c r="W454" s="110"/>
    </row>
    <row r="455" spans="19:23" x14ac:dyDescent="0.25">
      <c r="S455" s="110"/>
      <c r="T455" s="110"/>
      <c r="U455" s="110"/>
      <c r="V455" s="110"/>
      <c r="W455" s="110"/>
    </row>
    <row r="456" spans="19:23" x14ac:dyDescent="0.25">
      <c r="S456" s="110"/>
      <c r="T456" s="110"/>
      <c r="U456" s="110"/>
      <c r="V456" s="110"/>
      <c r="W456" s="110"/>
    </row>
    <row r="457" spans="19:23" x14ac:dyDescent="0.25">
      <c r="S457" s="110"/>
      <c r="T457" s="110"/>
      <c r="U457" s="110"/>
      <c r="V457" s="110"/>
      <c r="W457" s="110"/>
    </row>
    <row r="458" spans="19:23" x14ac:dyDescent="0.25">
      <c r="S458" s="110"/>
      <c r="T458" s="110"/>
      <c r="U458" s="110"/>
      <c r="V458" s="110"/>
      <c r="W458" s="110"/>
    </row>
    <row r="459" spans="19:23" x14ac:dyDescent="0.25">
      <c r="S459" s="110"/>
      <c r="T459" s="110"/>
      <c r="U459" s="110"/>
      <c r="V459" s="110"/>
      <c r="W459" s="110"/>
    </row>
    <row r="460" spans="19:23" x14ac:dyDescent="0.25">
      <c r="S460" s="110"/>
      <c r="T460" s="110"/>
      <c r="U460" s="110"/>
      <c r="V460" s="110"/>
      <c r="W460" s="110"/>
    </row>
    <row r="461" spans="19:23" x14ac:dyDescent="0.25">
      <c r="S461" s="110"/>
      <c r="T461" s="110"/>
      <c r="U461" s="110"/>
      <c r="V461" s="110"/>
      <c r="W461" s="110"/>
    </row>
    <row r="462" spans="19:23" x14ac:dyDescent="0.25">
      <c r="S462" s="110"/>
      <c r="T462" s="110"/>
      <c r="U462" s="110"/>
      <c r="V462" s="110"/>
      <c r="W462" s="110"/>
    </row>
    <row r="463" spans="19:23" x14ac:dyDescent="0.25">
      <c r="S463" s="110"/>
      <c r="T463" s="110"/>
      <c r="U463" s="110"/>
      <c r="V463" s="110"/>
      <c r="W463" s="110"/>
    </row>
    <row r="464" spans="19:23" x14ac:dyDescent="0.25">
      <c r="S464" s="110"/>
      <c r="T464" s="110"/>
      <c r="U464" s="110"/>
      <c r="V464" s="110"/>
      <c r="W464" s="110"/>
    </row>
    <row r="465" spans="19:23" x14ac:dyDescent="0.25">
      <c r="S465" s="110"/>
      <c r="T465" s="110"/>
      <c r="U465" s="110"/>
      <c r="V465" s="110"/>
      <c r="W465" s="110"/>
    </row>
    <row r="466" spans="19:23" x14ac:dyDescent="0.25">
      <c r="S466" s="110"/>
      <c r="T466" s="110"/>
      <c r="U466" s="110"/>
      <c r="V466" s="110"/>
      <c r="W466" s="110"/>
    </row>
    <row r="467" spans="19:23" x14ac:dyDescent="0.25">
      <c r="S467" s="110"/>
      <c r="T467" s="110"/>
      <c r="U467" s="110"/>
      <c r="V467" s="110"/>
      <c r="W467" s="110"/>
    </row>
    <row r="468" spans="19:23" x14ac:dyDescent="0.25">
      <c r="S468" s="110"/>
      <c r="T468" s="110"/>
      <c r="U468" s="110"/>
      <c r="V468" s="110"/>
      <c r="W468" s="110"/>
    </row>
    <row r="469" spans="19:23" x14ac:dyDescent="0.25">
      <c r="S469" s="110"/>
      <c r="T469" s="110"/>
      <c r="U469" s="110"/>
      <c r="V469" s="110"/>
      <c r="W469" s="110"/>
    </row>
    <row r="470" spans="19:23" x14ac:dyDescent="0.25">
      <c r="S470" s="110"/>
      <c r="T470" s="110"/>
      <c r="U470" s="110"/>
      <c r="V470" s="110"/>
      <c r="W470" s="110"/>
    </row>
    <row r="471" spans="19:23" x14ac:dyDescent="0.25">
      <c r="S471" s="110"/>
      <c r="T471" s="110"/>
      <c r="U471" s="110"/>
      <c r="V471" s="110"/>
      <c r="W471" s="110"/>
    </row>
    <row r="472" spans="19:23" x14ac:dyDescent="0.25">
      <c r="S472" s="110"/>
      <c r="T472" s="110"/>
      <c r="U472" s="110"/>
      <c r="V472" s="110"/>
      <c r="W472" s="110"/>
    </row>
    <row r="473" spans="19:23" x14ac:dyDescent="0.25">
      <c r="S473" s="110"/>
      <c r="T473" s="110"/>
      <c r="U473" s="110"/>
      <c r="V473" s="110"/>
      <c r="W473" s="110"/>
    </row>
    <row r="474" spans="19:23" x14ac:dyDescent="0.25">
      <c r="S474" s="110"/>
      <c r="T474" s="110"/>
      <c r="U474" s="110"/>
      <c r="V474" s="110"/>
      <c r="W474" s="110"/>
    </row>
    <row r="475" spans="19:23" x14ac:dyDescent="0.25">
      <c r="S475" s="110"/>
      <c r="T475" s="110"/>
      <c r="U475" s="110"/>
      <c r="V475" s="110"/>
      <c r="W475" s="110"/>
    </row>
    <row r="476" spans="19:23" x14ac:dyDescent="0.25">
      <c r="S476" s="110"/>
      <c r="T476" s="110"/>
      <c r="U476" s="110"/>
      <c r="V476" s="110"/>
      <c r="W476" s="110"/>
    </row>
    <row r="477" spans="19:23" x14ac:dyDescent="0.25">
      <c r="S477" s="110"/>
      <c r="T477" s="110"/>
      <c r="U477" s="110"/>
      <c r="V477" s="110"/>
      <c r="W477" s="110"/>
    </row>
    <row r="478" spans="19:23" x14ac:dyDescent="0.25">
      <c r="S478" s="110"/>
      <c r="T478" s="110"/>
      <c r="U478" s="110"/>
      <c r="V478" s="110"/>
      <c r="W478" s="110"/>
    </row>
    <row r="479" spans="19:23" x14ac:dyDescent="0.25">
      <c r="S479" s="110"/>
      <c r="T479" s="110"/>
      <c r="U479" s="110"/>
      <c r="V479" s="110"/>
      <c r="W479" s="110"/>
    </row>
    <row r="480" spans="19:23" x14ac:dyDescent="0.25">
      <c r="S480" s="110"/>
      <c r="T480" s="110"/>
      <c r="U480" s="110"/>
      <c r="V480" s="110"/>
      <c r="W480" s="110"/>
    </row>
    <row r="481" spans="19:23" x14ac:dyDescent="0.25">
      <c r="S481" s="110"/>
      <c r="T481" s="110"/>
      <c r="U481" s="110"/>
      <c r="V481" s="110"/>
      <c r="W481" s="110"/>
    </row>
    <row r="482" spans="19:23" x14ac:dyDescent="0.25">
      <c r="S482" s="110"/>
      <c r="T482" s="110"/>
      <c r="U482" s="110"/>
      <c r="V482" s="110"/>
      <c r="W482" s="110"/>
    </row>
    <row r="483" spans="19:23" x14ac:dyDescent="0.25">
      <c r="S483" s="110"/>
      <c r="T483" s="110"/>
      <c r="U483" s="110"/>
      <c r="V483" s="110"/>
      <c r="W483" s="110"/>
    </row>
    <row r="484" spans="19:23" x14ac:dyDescent="0.25">
      <c r="S484" s="110"/>
      <c r="T484" s="110"/>
      <c r="U484" s="110"/>
      <c r="V484" s="110"/>
      <c r="W484" s="110"/>
    </row>
    <row r="485" spans="19:23" x14ac:dyDescent="0.25">
      <c r="S485" s="110"/>
      <c r="T485" s="110"/>
      <c r="U485" s="110"/>
      <c r="V485" s="110"/>
      <c r="W485" s="110"/>
    </row>
    <row r="486" spans="19:23" x14ac:dyDescent="0.25">
      <c r="S486" s="110"/>
      <c r="T486" s="110"/>
      <c r="U486" s="110"/>
      <c r="V486" s="110"/>
      <c r="W486" s="110"/>
    </row>
    <row r="487" spans="19:23" x14ac:dyDescent="0.25">
      <c r="S487" s="110"/>
      <c r="T487" s="110"/>
      <c r="U487" s="110"/>
      <c r="V487" s="110"/>
      <c r="W487" s="110"/>
    </row>
    <row r="488" spans="19:23" x14ac:dyDescent="0.25">
      <c r="S488" s="110"/>
      <c r="T488" s="110"/>
      <c r="U488" s="110"/>
      <c r="V488" s="110"/>
      <c r="W488" s="110"/>
    </row>
    <row r="489" spans="19:23" x14ac:dyDescent="0.25">
      <c r="S489" s="110"/>
      <c r="T489" s="110"/>
      <c r="U489" s="110"/>
      <c r="V489" s="110"/>
      <c r="W489" s="110"/>
    </row>
    <row r="490" spans="19:23" x14ac:dyDescent="0.25">
      <c r="S490" s="110"/>
      <c r="T490" s="110"/>
      <c r="U490" s="110"/>
      <c r="V490" s="110"/>
      <c r="W490" s="110"/>
    </row>
    <row r="491" spans="19:23" x14ac:dyDescent="0.25">
      <c r="S491" s="110"/>
      <c r="T491" s="110"/>
      <c r="U491" s="110"/>
      <c r="V491" s="110"/>
      <c r="W491" s="110"/>
    </row>
    <row r="492" spans="19:23" x14ac:dyDescent="0.25">
      <c r="S492" s="110"/>
      <c r="T492" s="110"/>
      <c r="U492" s="110"/>
      <c r="V492" s="110"/>
      <c r="W492" s="110"/>
    </row>
    <row r="493" spans="19:23" x14ac:dyDescent="0.25">
      <c r="S493" s="110"/>
      <c r="T493" s="110"/>
      <c r="U493" s="110"/>
      <c r="V493" s="110"/>
      <c r="W493" s="110"/>
    </row>
    <row r="494" spans="19:23" x14ac:dyDescent="0.25">
      <c r="S494" s="110"/>
      <c r="T494" s="110"/>
      <c r="U494" s="110"/>
      <c r="V494" s="110"/>
      <c r="W494" s="110"/>
    </row>
    <row r="495" spans="19:23" x14ac:dyDescent="0.25">
      <c r="S495" s="110"/>
      <c r="T495" s="110"/>
      <c r="U495" s="110"/>
      <c r="V495" s="110"/>
      <c r="W495" s="110"/>
    </row>
    <row r="496" spans="19:23" x14ac:dyDescent="0.25">
      <c r="S496" s="110"/>
      <c r="T496" s="110"/>
      <c r="U496" s="110"/>
      <c r="V496" s="110"/>
      <c r="W496" s="110"/>
    </row>
    <row r="497" spans="19:23" x14ac:dyDescent="0.25">
      <c r="S497" s="110"/>
      <c r="T497" s="110"/>
      <c r="U497" s="110"/>
      <c r="V497" s="110"/>
      <c r="W497" s="110"/>
    </row>
    <row r="498" spans="19:23" x14ac:dyDescent="0.25">
      <c r="S498" s="110"/>
      <c r="T498" s="110"/>
      <c r="U498" s="110"/>
      <c r="V498" s="110"/>
      <c r="W498" s="110"/>
    </row>
    <row r="499" spans="19:23" x14ac:dyDescent="0.25">
      <c r="S499" s="110"/>
      <c r="T499" s="110"/>
      <c r="U499" s="110"/>
      <c r="V499" s="110"/>
      <c r="W499" s="110"/>
    </row>
    <row r="500" spans="19:23" x14ac:dyDescent="0.25">
      <c r="S500" s="110"/>
      <c r="T500" s="110"/>
      <c r="U500" s="110"/>
      <c r="V500" s="110"/>
      <c r="W500" s="110"/>
    </row>
    <row r="501" spans="19:23" x14ac:dyDescent="0.25">
      <c r="S501" s="110"/>
      <c r="T501" s="110"/>
      <c r="U501" s="110"/>
      <c r="V501" s="110"/>
      <c r="W501" s="110"/>
    </row>
    <row r="502" spans="19:23" x14ac:dyDescent="0.25">
      <c r="S502" s="110"/>
      <c r="T502" s="110"/>
      <c r="U502" s="110"/>
      <c r="V502" s="110"/>
      <c r="W502" s="110"/>
    </row>
    <row r="503" spans="19:23" x14ac:dyDescent="0.25">
      <c r="S503" s="110"/>
      <c r="T503" s="110"/>
      <c r="U503" s="110"/>
      <c r="V503" s="110"/>
      <c r="W503" s="110"/>
    </row>
    <row r="504" spans="19:23" x14ac:dyDescent="0.25">
      <c r="S504" s="110"/>
      <c r="T504" s="110"/>
      <c r="U504" s="110"/>
      <c r="V504" s="110"/>
      <c r="W504" s="110"/>
    </row>
    <row r="505" spans="19:23" x14ac:dyDescent="0.25">
      <c r="S505" s="110"/>
      <c r="T505" s="110"/>
      <c r="U505" s="110"/>
      <c r="V505" s="110"/>
      <c r="W505" s="110"/>
    </row>
    <row r="506" spans="19:23" x14ac:dyDescent="0.25">
      <c r="S506" s="110"/>
      <c r="T506" s="110"/>
      <c r="U506" s="110"/>
      <c r="V506" s="110"/>
      <c r="W506" s="110"/>
    </row>
    <row r="507" spans="19:23" x14ac:dyDescent="0.25">
      <c r="S507" s="110"/>
      <c r="T507" s="110"/>
      <c r="U507" s="110"/>
      <c r="V507" s="110"/>
      <c r="W507" s="110"/>
    </row>
    <row r="508" spans="19:23" x14ac:dyDescent="0.25">
      <c r="S508" s="110"/>
      <c r="T508" s="110"/>
      <c r="U508" s="110"/>
      <c r="V508" s="110"/>
      <c r="W508" s="110"/>
    </row>
    <row r="509" spans="19:23" x14ac:dyDescent="0.25">
      <c r="S509" s="110"/>
      <c r="T509" s="110"/>
      <c r="U509" s="110"/>
      <c r="V509" s="110"/>
      <c r="W509" s="110"/>
    </row>
    <row r="510" spans="19:23" x14ac:dyDescent="0.25">
      <c r="S510" s="110"/>
      <c r="T510" s="110"/>
      <c r="U510" s="110"/>
      <c r="V510" s="110"/>
      <c r="W510" s="110"/>
    </row>
    <row r="511" spans="19:23" x14ac:dyDescent="0.25">
      <c r="S511" s="110"/>
      <c r="T511" s="110"/>
      <c r="U511" s="110"/>
      <c r="V511" s="110"/>
      <c r="W511" s="110"/>
    </row>
  </sheetData>
  <mergeCells count="5">
    <mergeCell ref="D1:Y4"/>
    <mergeCell ref="A1:A5"/>
    <mergeCell ref="B1:B5"/>
    <mergeCell ref="C1:C5"/>
    <mergeCell ref="A7:M7"/>
  </mergeCells>
  <pageMargins left="0.7" right="0.7" top="0.75" bottom="0.75" header="0.3" footer="0.3"/>
  <pageSetup paperSize="9" scale="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2021-02-19T08:58:41Z</cp:lastPrinted>
  <dcterms:created xsi:type="dcterms:W3CDTF">2019-01-15T02:00:14Z</dcterms:created>
  <dcterms:modified xsi:type="dcterms:W3CDTF">2024-03-05T01:41:43Z</dcterms:modified>
</cp:coreProperties>
</file>