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010" yWindow="90" windowWidth="28545" windowHeight="12585" activeTab="1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2" i="1" l="1"/>
  <c r="AE9" i="2"/>
  <c r="AI12" i="1"/>
  <c r="AE16" i="1"/>
  <c r="AI10" i="1"/>
  <c r="AD38" i="1"/>
  <c r="AI11" i="1"/>
  <c r="AE12" i="1"/>
  <c r="AE10" i="1"/>
  <c r="AE33" i="1"/>
  <c r="AE9" i="1"/>
  <c r="AE14" i="1"/>
  <c r="AE15" i="1"/>
  <c r="AE17" i="1"/>
  <c r="AE19" i="1"/>
  <c r="AE20" i="1"/>
  <c r="AE21" i="1"/>
  <c r="AE23" i="1"/>
  <c r="AE24" i="1"/>
  <c r="AE25" i="1"/>
  <c r="AE26" i="1"/>
  <c r="AE27" i="1"/>
  <c r="AE28" i="1"/>
  <c r="AE29" i="1"/>
  <c r="AE30" i="1"/>
  <c r="AE31" i="1"/>
  <c r="AE32" i="1"/>
  <c r="AE34" i="1"/>
  <c r="AE35" i="1"/>
  <c r="AE36" i="1"/>
  <c r="AE38" i="1"/>
  <c r="AE39" i="1"/>
  <c r="AE40" i="1"/>
  <c r="AE8" i="1"/>
  <c r="AD8" i="1"/>
  <c r="AD20" i="1" l="1"/>
  <c r="AF20" i="1"/>
  <c r="AG20" i="1"/>
  <c r="AC20" i="1"/>
  <c r="AB20" i="1"/>
  <c r="AA20" i="1"/>
  <c r="AD9" i="2" l="1"/>
  <c r="AD9" i="1"/>
  <c r="AD10" i="1"/>
  <c r="AD12" i="1"/>
  <c r="AD14" i="1"/>
  <c r="AD15" i="1"/>
  <c r="AD16" i="1"/>
  <c r="AD17" i="1"/>
  <c r="AD18" i="1"/>
  <c r="AD19" i="1"/>
  <c r="AD21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9" i="1"/>
  <c r="AD40" i="1"/>
  <c r="AJ11" i="1" l="1"/>
  <c r="AC9" i="2"/>
  <c r="AB9" i="2" l="1"/>
  <c r="AA9" i="2"/>
  <c r="Q8" i="2"/>
  <c r="O8" i="2"/>
  <c r="P8" i="2"/>
  <c r="N8" i="2"/>
  <c r="AC9" i="1" l="1"/>
  <c r="AC10" i="1"/>
  <c r="AC12" i="1"/>
  <c r="AC13" i="1"/>
  <c r="AC14" i="1"/>
  <c r="AC15" i="1"/>
  <c r="AC16" i="1"/>
  <c r="AC17" i="1"/>
  <c r="AC18" i="1"/>
  <c r="AC19" i="1"/>
  <c r="AC21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8" i="1"/>
  <c r="AC39" i="1"/>
  <c r="AC40" i="1"/>
  <c r="AC8" i="1"/>
  <c r="AA8" i="1"/>
  <c r="AB8" i="1"/>
  <c r="AJ10" i="1" l="1"/>
  <c r="AG9" i="2"/>
  <c r="X8" i="2"/>
  <c r="AF9" i="2" s="1"/>
  <c r="AF8" i="1"/>
  <c r="AF9" i="1"/>
  <c r="AF10" i="1"/>
  <c r="AF12" i="1"/>
  <c r="AF13" i="1"/>
  <c r="AF14" i="1"/>
  <c r="AF15" i="1"/>
  <c r="AF16" i="1"/>
  <c r="AF17" i="1"/>
  <c r="AF18" i="1"/>
  <c r="AF19" i="1"/>
  <c r="AF21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8" i="1"/>
  <c r="AF39" i="1"/>
  <c r="AF40" i="1"/>
  <c r="AB9" i="1"/>
  <c r="AB10" i="1"/>
  <c r="AB12" i="1"/>
  <c r="AB13" i="1"/>
  <c r="AB14" i="1"/>
  <c r="AB15" i="1"/>
  <c r="AB16" i="1"/>
  <c r="AB17" i="1"/>
  <c r="AB18" i="1"/>
  <c r="AB19" i="1"/>
  <c r="AB21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8" i="1"/>
  <c r="AB39" i="1"/>
  <c r="AB40" i="1"/>
  <c r="AA9" i="1"/>
  <c r="AA10" i="1"/>
  <c r="AA12" i="1"/>
  <c r="AA13" i="1"/>
  <c r="AA14" i="1"/>
  <c r="AA15" i="1"/>
  <c r="AA16" i="1"/>
  <c r="AA17" i="1"/>
  <c r="AA18" i="1"/>
  <c r="AA19" i="1"/>
  <c r="AA21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8" i="1"/>
  <c r="AA39" i="1"/>
  <c r="AA40" i="1"/>
  <c r="AI9" i="1" l="1"/>
  <c r="AJ9" i="1" s="1"/>
  <c r="AG39" i="1"/>
  <c r="AG36" i="1"/>
  <c r="AG34" i="1"/>
  <c r="AG32" i="1"/>
  <c r="AG30" i="1"/>
  <c r="AG28" i="1"/>
  <c r="AG26" i="1"/>
  <c r="AG24" i="1"/>
  <c r="AG21" i="1"/>
  <c r="AG18" i="1"/>
  <c r="AG16" i="1"/>
  <c r="AG14" i="1"/>
  <c r="AG12" i="1"/>
  <c r="AG9" i="1"/>
  <c r="AG8" i="1"/>
  <c r="AG40" i="1"/>
  <c r="AG38" i="1"/>
  <c r="AG35" i="1"/>
  <c r="AG33" i="1"/>
  <c r="AG31" i="1"/>
  <c r="AG29" i="1"/>
  <c r="AG27" i="1"/>
  <c r="AG25" i="1"/>
  <c r="AG23" i="1"/>
  <c r="AG19" i="1"/>
  <c r="AG17" i="1"/>
  <c r="AG15" i="1"/>
  <c r="AG13" i="1"/>
  <c r="AG10" i="1"/>
  <c r="AI8" i="1" l="1"/>
  <c r="AJ8" i="1" s="1"/>
</calcChain>
</file>

<file path=xl/sharedStrings.xml><?xml version="1.0" encoding="utf-8"?>
<sst xmlns="http://schemas.openxmlformats.org/spreadsheetml/2006/main" count="214" uniqueCount="116">
  <si>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</si>
  <si>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</si>
  <si>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</si>
  <si>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</si>
  <si>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</si>
  <si>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</si>
  <si>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</si>
  <si>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</si>
  <si>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</si>
  <si>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</si>
  <si>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</si>
  <si>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</si>
  <si>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</si>
  <si>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</si>
  <si>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</si>
  <si>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</si>
  <si>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</si>
  <si>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</si>
  <si>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</si>
  <si>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</si>
  <si>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</si>
  <si>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</si>
  <si>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</si>
  <si>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</si>
  <si>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</si>
  <si>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</si>
  <si>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</si>
  <si>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</si>
  <si>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</si>
  <si>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"Социальная поддержка населения муниципального образования Слюдянский район" на 2019 2024 годы</t>
  </si>
  <si>
    <t>Численность граждан, получивших адресную поддержку</t>
  </si>
  <si>
    <t>Количество социально-ориентированных НКО, получивших поддержку</t>
  </si>
  <si>
    <t>3.</t>
  </si>
  <si>
    <t>Подпрограмма1 «Социальная поддержка отдельных категорий граждан»</t>
  </si>
  <si>
    <t xml:space="preserve">Количество граждан, находящимся в трудной жизненной ситуации которым была оказана адресная материальная помощь </t>
  </si>
  <si>
    <t>4.</t>
  </si>
  <si>
    <t>5.</t>
  </si>
  <si>
    <t>Количество учащихся, которые пользуются бесплатным проездом  до школ</t>
  </si>
  <si>
    <t xml:space="preserve">Количество многодетных семей, имеющих 4-х и более детей до 18 лет, которым компенсируются затраты по оплате за ЖКУ (в части электроэнергии) в размере 30%  </t>
  </si>
  <si>
    <t>6.</t>
  </si>
  <si>
    <t>Количество трудоустроенных несовершеннолетних граждан в возрасте от 14 до 18 лет</t>
  </si>
  <si>
    <t>Количество человек, которым была оказана помощь в оплате госпошлины за бланк паспорта гражданам, попавшим в трудную жизненную ситуацию (граждане из мест лишения свободы)</t>
  </si>
  <si>
    <r>
      <rPr>
        <sz val="10"/>
        <color theme="1"/>
        <rFont val="Times New Roman"/>
        <family val="1"/>
        <charset val="204"/>
      </rPr>
      <t xml:space="preserve"> П</t>
    </r>
    <r>
      <rPr>
        <sz val="9"/>
        <color rgb="FF000000"/>
        <rFont val="Times New Roman"/>
        <family val="1"/>
        <charset val="204"/>
      </rPr>
      <t>одпрограмма 2 «Доступная среда для инвалидов и других маломобильных групп населения»</t>
    </r>
  </si>
  <si>
    <t>Подпрограмма 3 «Поддержка социально ориентированных некоммерческих общественных организаций в муниципальном образовании Слюдянский район»</t>
  </si>
  <si>
    <t>7.</t>
  </si>
  <si>
    <t>8.</t>
  </si>
  <si>
    <t xml:space="preserve">Проведение социально – значимых ежегодных мероприятий </t>
  </si>
  <si>
    <t>Количество принятых заявлений на предоставление субсидий на оплату жилого помещения и коммунальных услуг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</si>
  <si>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семьям, (количество школьников, получающих льготное питание)</t>
  </si>
  <si>
    <t>9.</t>
  </si>
  <si>
    <t>10.</t>
  </si>
  <si>
    <t>11.</t>
  </si>
  <si>
    <t>12.</t>
  </si>
  <si>
    <t>13.</t>
  </si>
  <si>
    <t>14.</t>
  </si>
  <si>
    <t>%</t>
  </si>
  <si>
    <t>доля детей- инвалидов в возрасте от 1,5 до 7 лет, охваченных дошкольным  образованием, в общей численности детей-инвалидов данного возраста в муниципальном образовании Слюдянский район</t>
  </si>
  <si>
    <t>доля выпускников-инвалидов 9 и 11 классов, охваченных профориентационной работой, в общей численности выпускников-инвалидов</t>
  </si>
  <si>
    <t>доля лиц с ограниченными возможностями здоровья и инвалидов от 6 до 18 лет, систематически занимающихся физической культурой и спортом, в общей численности данной категории населения</t>
  </si>
  <si>
    <t>количество инвалидов и других МГН, принявших участие в выставке – ярмарке «И невозможное – возможно…»</t>
  </si>
  <si>
    <t>орг.</t>
  </si>
  <si>
    <t>Чел.</t>
  </si>
  <si>
    <t>семей</t>
  </si>
  <si>
    <t>Ед.</t>
  </si>
  <si>
    <t>«Социальная поддержка отдельных категорий граждан»</t>
  </si>
  <si>
    <t>«Доступная среда для инвалидов и других маломобильных групп населения»</t>
  </si>
  <si>
    <r>
      <t>«Поддержка социально ориентированных некоммерческих общественных организаций в муниципальном образовании Слюдянский район»</t>
    </r>
    <r>
      <rPr>
        <sz val="10"/>
        <color theme="1"/>
        <rFont val="Times New Roman"/>
        <family val="1"/>
        <charset val="204"/>
      </rPr>
      <t> </t>
    </r>
  </si>
  <si>
    <t>руб.</t>
  </si>
  <si>
    <t>Оказание адресной материальной помощи отдельным категориям граждан</t>
  </si>
  <si>
    <t>Проведение ежегодных  мероприятий</t>
  </si>
  <si>
    <t>Предоставление гражданам  субсидий на оплату жилого помещения и коммунальных услуг в МО Слюдянский район</t>
  </si>
  <si>
    <t>повышение уровня доступности приоритетных объектов и услуг в сфере образования</t>
  </si>
  <si>
    <t>Доступная среда для инвалидов и других маломобильных групп населения в муниципальном образовании Слюдянский район в сфере образования</t>
  </si>
  <si>
    <t>приобретение транспорта общего пользования, оборудованного для перевозки инвалидов и других маломобильных групп населения</t>
  </si>
  <si>
    <t>72826384,6</t>
  </si>
  <si>
    <t>Количество субсидий предоставленных НКО на конкурсной основе, прямому финансированию из средств местного бюджета</t>
  </si>
  <si>
    <t>Доля граждан, принимающих участие в деятельности НКО на территории муниципального образования Слюдянский район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</si>
  <si>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</si>
  <si>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</si>
  <si>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</si>
  <si>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</si>
  <si>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</si>
  <si>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</si>
  <si>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</si>
  <si>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ИТОГО</t>
  </si>
  <si>
    <t>высокоэффективная</t>
  </si>
  <si>
    <t>за весь период</t>
  </si>
  <si>
    <t>удовлетворительный</t>
  </si>
  <si>
    <t>осуществление областных государственных полномочий по обеспечению бесплатным питанием обучающихся, пребывающих  на полном государственом 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</si>
  <si>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Развитие системы государственной поддержки семей в связи с рождением и воспитанием детей</t>
  </si>
  <si>
    <t>64862660,36</t>
  </si>
  <si>
    <t>64792561,91</t>
  </si>
  <si>
    <t>55 912 556, 9</t>
  </si>
  <si>
    <t>1 308 656, 90</t>
  </si>
  <si>
    <t>45 874 086, 45</t>
  </si>
  <si>
    <t>8 609 635, 70</t>
  </si>
  <si>
    <t>55 829 652, 15</t>
  </si>
  <si>
    <t>1 225 913, 13</t>
  </si>
  <si>
    <t>58479652,15</t>
  </si>
  <si>
    <t>58562556,9</t>
  </si>
  <si>
    <t>Доля объектов, на которых обеспечен доступ инвалидов и других МГН от общей численности населения</t>
  </si>
  <si>
    <t>количество студентов, заключивших договор о целевом обучении по образовательной программе высшего образования</t>
  </si>
  <si>
    <r>
      <t xml:space="preserve">Доля исполнения публичных нормативных обязательств, установленных муниципальными правовыми актами 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Слюдянского муниципального района предназначенных для отдельных категорий граждан</t>
    </r>
  </si>
  <si>
    <t>доля доступных для инвалидов и других МГН приоритетных объектов социальной, транспортной, инженерной инфраструктуры в общем количестве приоритетных объектов в  Слюдянском муниципальном районе</t>
  </si>
  <si>
    <t>доля приоритетных объектов транспортной инфраструктуры, доступных  для инвалидов и других МГН, в общем количестве приоритетных объектов транспортной инфраструктуры  в Слюдянском муниципальном районе</t>
  </si>
  <si>
    <t>доля детей- инвалидов в возрасте от 5 до 18 лет, получающих дополнительное образование, в общей численности детей-инвалидов данного возраста в  Слюдянском муниципальном районе</t>
  </si>
  <si>
    <t>доля детей- инвалидов, которым созданы условия для получения качественного начального общего, основного общего и среднего общего образования, в общей численности детей-инвалидов школьного возраста в  Слюдянском муниципальном районе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</si>
  <si>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в  Слюдянском муниципальном районе</t>
  </si>
  <si>
    <t>доля общеобразовательных организаций, в которых создана универсальнавя безбарьерная среда для инклюзивного образования детей-инвалидов, в общем количестве общеобразовательных организаций в  Слюдянском муниципальном районе</t>
  </si>
  <si>
    <t>доля приоритетных объектов, доступных для инвалидов и других МГН в сфере культуры, в общем количестве приоритетных объектов в сфере культуры в  Слюдянском муниципальном районе</t>
  </si>
  <si>
    <t>доля приоритетных объектов, доступных для инвалидов и других МГН в сфере физической культуры, в общем количестве приоритетных объектов в сфере физической культуры и спорта в  Слюдянском муниципальном районе</t>
  </si>
  <si>
    <t>количество инвалидов и других МГН, принявших участие в общественно – просветительских мероприятиях, организованных учреждениями культуры  Слюдянском муниципальном районе</t>
  </si>
  <si>
    <t>количество инвалидов и других МГН, посетивших кинотеатры в  Слюдянском муниципальном районе</t>
  </si>
  <si>
    <t>Количество НКО, вновь зарегистрированных и осуществляющих деятельность на территории  Слюдянского муниципального района</t>
  </si>
  <si>
    <t>14362760,49</t>
  </si>
  <si>
    <t>14318865,11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</si>
</sst>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1" fillId="2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0" fillId="0" borderId="4" xfId="0" applyBorder="1"/>
    <xf numFmtId="0" fontId="3" fillId="0" borderId="10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1" xfId="0" applyFont="1" applyBorder="1" applyAlignment="1">
      <alignment horizontal="justify" vertical="center"/>
    </xf>
    <xf numFmtId="0" fontId="5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7" fillId="10" borderId="1" xfId="0" applyFont="1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vertical="center" wrapText="1"/>
    </xf>
    <xf numFmtId="0" fontId="10" fillId="10" borderId="1" xfId="0" applyFont="1" applyFill="1" applyBorder="1" applyAlignment="1">
      <alignment vertical="center"/>
    </xf>
    <xf numFmtId="0" fontId="9" fillId="10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12" fillId="11" borderId="0" xfId="0" applyFont="1" applyFill="1"/>
    <xf numFmtId="0" fontId="0" fillId="8" borderId="0" xfId="0" applyFill="1"/>
    <xf numFmtId="0" fontId="0" fillId="12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1" borderId="0" xfId="0" applyFill="1" applyAlignment="1">
      <alignment horizontal="center" vertical="center"/>
    </xf>
    <xf numFmtId="0" fontId="13" fillId="13" borderId="0" xfId="0" applyFont="1" applyFill="1"/>
    <xf numFmtId="0" fontId="0" fillId="13" borderId="0" xfId="0" applyFill="1"/>
    <xf numFmtId="49" fontId="0" fillId="0" borderId="3" xfId="0" applyNumberFormat="1" applyBorder="1" applyAlignment="1">
      <alignment horizontal="center"/>
    </xf>
    <xf numFmtId="2" fontId="0" fillId="12" borderId="0" xfId="0" applyNumberFormat="1" applyFill="1"/>
    <xf numFmtId="0" fontId="0" fillId="5" borderId="0" xfId="0" applyFill="1" applyAlignment="1">
      <alignment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9" borderId="0" xfId="0" applyFill="1" applyAlignment="1">
      <alignment wrapText="1"/>
    </xf>
    <xf numFmtId="0" fontId="12" fillId="9" borderId="0" xfId="0" applyFont="1" applyFill="1" applyAlignment="1">
      <alignment wrapText="1"/>
    </xf>
    <xf numFmtId="0" fontId="0" fillId="9" borderId="0" xfId="0" applyFill="1" applyAlignment="1">
      <alignment horizontal="center" vertical="center" wrapText="1"/>
    </xf>
    <xf numFmtId="164" fontId="0" fillId="4" borderId="0" xfId="0" applyNumberFormat="1" applyFill="1"/>
    <xf numFmtId="2" fontId="0" fillId="0" borderId="3" xfId="0" applyNumberFormat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vertical="center"/>
    </xf>
    <xf numFmtId="49" fontId="0" fillId="9" borderId="3" xfId="0" applyNumberFormat="1" applyFill="1" applyBorder="1" applyAlignment="1">
      <alignment horizontal="center"/>
    </xf>
    <xf numFmtId="0" fontId="9" fillId="9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0" fillId="14" borderId="0" xfId="0" applyFill="1"/>
    <xf numFmtId="2" fontId="0" fillId="14" borderId="0" xfId="0" applyNumberFormat="1" applyFill="1"/>
    <xf numFmtId="2" fontId="0" fillId="0" borderId="0" xfId="0" applyNumberFormat="1" applyFill="1"/>
    <xf numFmtId="0" fontId="0" fillId="11" borderId="0" xfId="0" applyFill="1"/>
    <xf numFmtId="0" fontId="0" fillId="11" borderId="0" xfId="0" applyFill="1" applyAlignment="1">
      <alignment vertical="center"/>
    </xf>
    <xf numFmtId="2" fontId="0" fillId="11" borderId="0" xfId="0" applyNumberFormat="1" applyFill="1" applyAlignment="1">
      <alignment vertical="center"/>
    </xf>
    <xf numFmtId="0" fontId="12" fillId="11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9" fillId="15" borderId="1" xfId="0" applyFont="1" applyFill="1" applyBorder="1" applyAlignment="1">
      <alignment vertical="center" wrapText="1"/>
    </xf>
    <xf numFmtId="3" fontId="9" fillId="15" borderId="1" xfId="0" applyNumberFormat="1" applyFont="1" applyFill="1" applyBorder="1" applyAlignment="1">
      <alignment vertical="center" wrapText="1"/>
    </xf>
    <xf numFmtId="0" fontId="0" fillId="15" borderId="1" xfId="0" applyFill="1" applyBorder="1" applyAlignment="1">
      <alignment horizontal="center"/>
    </xf>
    <xf numFmtId="0" fontId="9" fillId="15" borderId="1" xfId="0" applyFont="1" applyFill="1" applyBorder="1" applyAlignment="1">
      <alignment vertical="center"/>
    </xf>
    <xf numFmtId="3" fontId="9" fillId="15" borderId="1" xfId="0" applyNumberFormat="1" applyFont="1" applyFill="1" applyBorder="1" applyAlignment="1">
      <alignment vertical="center"/>
    </xf>
    <xf numFmtId="0" fontId="1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/>
    </xf>
    <xf numFmtId="0" fontId="0" fillId="16" borderId="1" xfId="0" applyFill="1" applyBorder="1" applyAlignment="1">
      <alignment vertical="center"/>
    </xf>
    <xf numFmtId="0" fontId="0" fillId="16" borderId="0" xfId="0" applyFill="1"/>
    <xf numFmtId="0" fontId="0" fillId="16" borderId="0" xfId="0" applyFill="1" applyAlignment="1">
      <alignment vertical="center"/>
    </xf>
    <xf numFmtId="0" fontId="12" fillId="16" borderId="0" xfId="0" applyFont="1" applyFill="1" applyAlignment="1">
      <alignment horizontal="center" vertical="center" wrapText="1"/>
    </xf>
    <xf numFmtId="0" fontId="0" fillId="16" borderId="0" xfId="0" applyNumberFormat="1" applyFill="1"/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1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vertical="center"/>
    </xf>
    <xf numFmtId="0" fontId="0" fillId="15" borderId="0" xfId="0" applyFill="1"/>
    <xf numFmtId="0" fontId="12" fillId="15" borderId="0" xfId="0" applyFont="1" applyFill="1" applyAlignment="1">
      <alignment horizontal="center" vertical="center" wrapText="1"/>
    </xf>
    <xf numFmtId="0" fontId="0" fillId="15" borderId="0" xfId="0" applyFill="1" applyAlignment="1">
      <alignment vertical="center"/>
    </xf>
    <xf numFmtId="0" fontId="1" fillId="17" borderId="1" xfId="0" applyFont="1" applyFill="1" applyBorder="1" applyAlignment="1">
      <alignment horizontal="center" vertical="center" wrapText="1"/>
    </xf>
    <xf numFmtId="0" fontId="0" fillId="17" borderId="1" xfId="0" applyFill="1" applyBorder="1" applyAlignment="1">
      <alignment horizontal="center"/>
    </xf>
    <xf numFmtId="49" fontId="0" fillId="17" borderId="3" xfId="0" applyNumberFormat="1" applyFill="1" applyBorder="1" applyAlignment="1">
      <alignment horizontal="center"/>
    </xf>
    <xf numFmtId="0" fontId="9" fillId="17" borderId="1" xfId="0" applyFont="1" applyFill="1" applyBorder="1" applyAlignment="1">
      <alignment vertical="center"/>
    </xf>
    <xf numFmtId="0" fontId="0" fillId="17" borderId="0" xfId="0" applyFill="1"/>
    <xf numFmtId="2" fontId="0" fillId="17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0"/>
  <sheetViews>
    <sheetView zoomScale="85" zoomScaleNormal="85" workbookViewId="0">
      <selection activeCell="AK14" sqref="AK14"/>
    </sheetView>
  </sheetViews>
  <sheetFormatPr defaultRowHeight="15" x14ac:dyDescent="0.25"/>
  <cols>
    <col min="2" max="2" width="25.5703125" customWidth="1"/>
    <col min="4" max="13" width="0" hidden="1" customWidth="1"/>
    <col min="20" max="21" width="9.140625" style="88"/>
    <col min="22" max="23" width="9.140625" style="111"/>
    <col min="24" max="25" width="9.140625" style="11"/>
    <col min="29" max="29" width="9.140625" style="50"/>
    <col min="30" max="30" width="9.140625" style="88"/>
    <col min="31" max="31" width="9.140625" style="111"/>
    <col min="34" max="34" width="9.140625" style="61"/>
    <col min="37" max="37" width="12" customWidth="1"/>
  </cols>
  <sheetData>
    <row r="1" spans="1:37" ht="15" customHeight="1" x14ac:dyDescent="0.25">
      <c r="A1" s="93" t="s">
        <v>0</v>
      </c>
      <c r="B1" s="93" t="s">
        <v>1</v>
      </c>
      <c r="C1" s="93" t="s">
        <v>2</v>
      </c>
      <c r="D1" s="93" t="s">
        <v>16</v>
      </c>
      <c r="E1" s="93"/>
      <c r="F1" s="93"/>
      <c r="G1" s="93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</row>
    <row r="2" spans="1:37" ht="15" customHeight="1" x14ac:dyDescent="0.25">
      <c r="A2" s="93"/>
      <c r="B2" s="93"/>
      <c r="C2" s="93"/>
      <c r="D2" s="93"/>
      <c r="E2" s="93"/>
      <c r="F2" s="93"/>
      <c r="G2" s="93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</row>
    <row r="3" spans="1:37" x14ac:dyDescent="0.25">
      <c r="A3" s="93"/>
      <c r="B3" s="93"/>
      <c r="C3" s="93"/>
      <c r="D3" s="93"/>
      <c r="E3" s="93"/>
      <c r="F3" s="93"/>
      <c r="G3" s="93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</row>
    <row r="4" spans="1:37" x14ac:dyDescent="0.25">
      <c r="A4" s="93"/>
      <c r="B4" s="93"/>
      <c r="C4" s="93"/>
      <c r="D4" s="93"/>
      <c r="E4" s="93"/>
      <c r="F4" s="93"/>
      <c r="G4" s="93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</row>
    <row r="5" spans="1:37" ht="30" x14ac:dyDescent="0.25">
      <c r="A5" s="93"/>
      <c r="B5" s="93"/>
      <c r="C5" s="93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85" t="s">
        <v>23</v>
      </c>
      <c r="U5" s="85" t="s">
        <v>24</v>
      </c>
      <c r="V5" s="109" t="s">
        <v>25</v>
      </c>
      <c r="W5" s="109" t="s">
        <v>26</v>
      </c>
      <c r="X5" s="10" t="s">
        <v>27</v>
      </c>
      <c r="Y5" s="10" t="s">
        <v>28</v>
      </c>
      <c r="AA5" s="46" t="s">
        <v>77</v>
      </c>
      <c r="AB5" s="59" t="s">
        <v>77</v>
      </c>
      <c r="AC5" s="50" t="s">
        <v>77</v>
      </c>
      <c r="AD5" s="88" t="s">
        <v>77</v>
      </c>
      <c r="AE5" s="111" t="s">
        <v>77</v>
      </c>
      <c r="AF5" s="11" t="s">
        <v>77</v>
      </c>
      <c r="AG5" s="47" t="s">
        <v>78</v>
      </c>
      <c r="AH5" s="62"/>
      <c r="AI5" s="48" t="s">
        <v>79</v>
      </c>
      <c r="AJ5" s="49" t="s">
        <v>80</v>
      </c>
      <c r="AK5" s="50" t="s">
        <v>81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86">
        <v>10</v>
      </c>
      <c r="U6" s="86">
        <v>11</v>
      </c>
      <c r="V6" s="82">
        <v>12</v>
      </c>
      <c r="W6" s="82">
        <v>13</v>
      </c>
      <c r="X6" s="66">
        <v>14</v>
      </c>
      <c r="Y6" s="66">
        <v>15</v>
      </c>
      <c r="AA6" s="46">
        <v>19</v>
      </c>
      <c r="AB6" s="59">
        <v>20</v>
      </c>
      <c r="AC6" s="50">
        <v>21</v>
      </c>
      <c r="AD6" s="88">
        <v>22</v>
      </c>
      <c r="AE6" s="111">
        <v>23</v>
      </c>
      <c r="AF6">
        <v>24</v>
      </c>
    </row>
    <row r="7" spans="1:37" ht="15" customHeight="1" x14ac:dyDescent="0.25">
      <c r="A7" s="98" t="s">
        <v>29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AA7" s="46"/>
      <c r="AB7" s="59"/>
    </row>
    <row r="8" spans="1:37" ht="80.25" customHeight="1" thickBot="1" x14ac:dyDescent="0.3">
      <c r="A8" s="2" t="s">
        <v>5</v>
      </c>
      <c r="B8" s="13" t="s">
        <v>30</v>
      </c>
      <c r="C8" s="2" t="s">
        <v>61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4502</v>
      </c>
      <c r="O8" s="4">
        <v>4433</v>
      </c>
      <c r="P8" s="6">
        <v>4596</v>
      </c>
      <c r="Q8" s="6">
        <v>3598</v>
      </c>
      <c r="R8" s="27">
        <v>4697</v>
      </c>
      <c r="S8" s="27">
        <v>3561</v>
      </c>
      <c r="T8" s="87">
        <v>4688</v>
      </c>
      <c r="U8" s="87">
        <v>2919</v>
      </c>
      <c r="V8" s="110">
        <v>1058</v>
      </c>
      <c r="W8" s="110">
        <v>898</v>
      </c>
      <c r="X8" s="67">
        <v>4909</v>
      </c>
      <c r="Y8" s="67"/>
      <c r="AA8" s="51">
        <f>O8/N8</f>
        <v>0.98467347845402042</v>
      </c>
      <c r="AB8" s="60">
        <f>Q8/P8</f>
        <v>0.78285465622280248</v>
      </c>
      <c r="AC8" s="58">
        <f>S8/R8</f>
        <v>0.7581434958484139</v>
      </c>
      <c r="AD8" s="89">
        <f>U8/T8</f>
        <v>0.62265358361774747</v>
      </c>
      <c r="AE8" s="113">
        <f>W8/V8</f>
        <v>0.84877126654064272</v>
      </c>
      <c r="AF8" s="52">
        <f t="shared" ref="AF8:AF40" si="0">U8/T8</f>
        <v>0.62265358361774747</v>
      </c>
      <c r="AG8" s="53">
        <f>(AA8+AB8+AC8+AD8+AE8+AF8)/6</f>
        <v>0.76995834405022912</v>
      </c>
      <c r="AH8" s="77" t="s">
        <v>86</v>
      </c>
      <c r="AI8" s="75" t="e">
        <f>(AG8+AG9+AG10+AG12+AG13+AG14+AG15+AG16+AG17+AG18+AG19+AG21+AG23+AG24+AG25+AG26+AG27+AG28+AG29+AG30+AG31+AG32+AG33+AG34+AG35+AG36+AG38+AG39+AG40)/29</f>
        <v>#DIV/0!</v>
      </c>
      <c r="AJ8" s="76" t="e">
        <f>AI8*'финансовые показатели'!AG9</f>
        <v>#DIV/0!</v>
      </c>
      <c r="AK8" s="75" t="s">
        <v>85</v>
      </c>
    </row>
    <row r="9" spans="1:37" ht="54" customHeight="1" thickBot="1" x14ac:dyDescent="0.3">
      <c r="A9" s="2" t="s">
        <v>6</v>
      </c>
      <c r="B9" s="14" t="s">
        <v>100</v>
      </c>
      <c r="C9" s="2" t="s">
        <v>55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50</v>
      </c>
      <c r="O9" s="4">
        <v>50</v>
      </c>
      <c r="P9" s="6">
        <v>50</v>
      </c>
      <c r="Q9" s="6">
        <v>50</v>
      </c>
      <c r="R9" s="27">
        <v>60</v>
      </c>
      <c r="S9" s="27">
        <v>60</v>
      </c>
      <c r="T9" s="87">
        <v>70</v>
      </c>
      <c r="U9" s="87">
        <v>70</v>
      </c>
      <c r="V9" s="110">
        <v>80</v>
      </c>
      <c r="W9" s="110">
        <v>80</v>
      </c>
      <c r="X9" s="67">
        <v>80</v>
      </c>
      <c r="Y9" s="67"/>
      <c r="AA9" s="51">
        <f t="shared" ref="AA9:AA40" si="1">O9/N9</f>
        <v>1</v>
      </c>
      <c r="AB9" s="60">
        <f t="shared" ref="AB9:AB40" si="2">Q9/P9</f>
        <v>1</v>
      </c>
      <c r="AC9" s="58">
        <f t="shared" ref="AC9:AC40" si="3">S9/R9</f>
        <v>1</v>
      </c>
      <c r="AD9" s="89">
        <f t="shared" ref="AD9:AD40" si="4">U9/T9</f>
        <v>1</v>
      </c>
      <c r="AE9" s="113">
        <f t="shared" ref="AE9:AE40" si="5">W9/V9</f>
        <v>1</v>
      </c>
      <c r="AF9" s="52">
        <f t="shared" si="0"/>
        <v>1</v>
      </c>
      <c r="AG9" s="53">
        <f>(AA9+AB9+AC9+AD9+AE9+AF9)/6</f>
        <v>1</v>
      </c>
      <c r="AH9" s="78">
        <v>2020</v>
      </c>
      <c r="AI9" s="59">
        <f>(AB8+AB9+AB10+AB12+AB13+AB14+AB15+AB16+AB17+AB18+AB19+AB21+AB23+AB24+AB25+AB26+AB27+AB28+AB29+AB30+AB31+AB32+AB33+AB34+AB35+AB36+AB38+AB39+AB40)/29</f>
        <v>0.79651814085497352</v>
      </c>
      <c r="AJ9" s="59">
        <f>AI9*'финансовые показатели'!AB9</f>
        <v>0.7954703336986706</v>
      </c>
      <c r="AK9" s="59" t="s">
        <v>87</v>
      </c>
    </row>
    <row r="10" spans="1:37" ht="82.5" customHeight="1" thickBot="1" x14ac:dyDescent="0.3">
      <c r="A10" s="2" t="s">
        <v>32</v>
      </c>
      <c r="B10" s="14" t="s">
        <v>31</v>
      </c>
      <c r="C10" s="2" t="s">
        <v>60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</v>
      </c>
      <c r="O10" s="4">
        <v>3</v>
      </c>
      <c r="P10" s="6">
        <v>2</v>
      </c>
      <c r="Q10" s="6">
        <v>1</v>
      </c>
      <c r="R10" s="27">
        <v>2</v>
      </c>
      <c r="S10" s="27">
        <v>1</v>
      </c>
      <c r="T10" s="87">
        <v>2</v>
      </c>
      <c r="U10" s="87">
        <v>1</v>
      </c>
      <c r="V10" s="110">
        <v>2</v>
      </c>
      <c r="W10" s="110">
        <v>1</v>
      </c>
      <c r="X10" s="67">
        <v>2</v>
      </c>
      <c r="Y10" s="67"/>
      <c r="AA10" s="51">
        <f t="shared" si="1"/>
        <v>1.5</v>
      </c>
      <c r="AB10" s="60">
        <f t="shared" si="2"/>
        <v>0.5</v>
      </c>
      <c r="AC10" s="58">
        <f t="shared" si="3"/>
        <v>0.5</v>
      </c>
      <c r="AD10" s="89">
        <f t="shared" si="4"/>
        <v>0.5</v>
      </c>
      <c r="AE10" s="113">
        <f>W10/V10</f>
        <v>0.5</v>
      </c>
      <c r="AF10" s="52">
        <f t="shared" si="0"/>
        <v>0.5</v>
      </c>
      <c r="AG10" s="53">
        <f t="shared" ref="AG10:AG40" si="6">(AA10+AB10+AC10+AD10+AE10+AF10)/6</f>
        <v>0.66666666666666663</v>
      </c>
      <c r="AH10" s="79">
        <v>2021</v>
      </c>
      <c r="AI10" s="50">
        <f>(AC8+AC9+AC10+AC12+AC13+AC14+AC15+AC16+AC17+AC18+AC19+AC21+AC23+AC24+AC25+AC26+AC27+AC28+AC29+AC30+AC31+AC32+AC33+AC34+AC35+AC36+AC38+AC39+AC40)/29</f>
        <v>0.72059684456129514</v>
      </c>
      <c r="AJ10" s="50">
        <f>AI10*'финансовые показатели'!AC9</f>
        <v>0.71981808029849303</v>
      </c>
      <c r="AK10" s="50" t="s">
        <v>87</v>
      </c>
    </row>
    <row r="11" spans="1:37" ht="15" customHeight="1" x14ac:dyDescent="0.25">
      <c r="A11" s="99" t="s">
        <v>33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AA11" s="51"/>
      <c r="AB11" s="60"/>
      <c r="AC11" s="58"/>
      <c r="AD11" s="89"/>
      <c r="AE11" s="113"/>
      <c r="AF11" s="52"/>
      <c r="AG11" s="53"/>
      <c r="AH11" s="90">
        <v>2022</v>
      </c>
      <c r="AI11" s="88">
        <f>(AD8+AD9+AD10+AD12+AD13+AD14+AD15+AD16+AD17+AD18+AD19+AD21+AD23+AD24+AD25+AD26+AD27+AD28+AD29+AD30+AD31+AD32+AD33+AD34+AD35+AD36+AD38+AD39+AD40)/29</f>
        <v>0.67162282310672416</v>
      </c>
      <c r="AJ11" s="88">
        <f>AI11*'финансовые показатели'!AD9</f>
        <v>0.67067203261547159</v>
      </c>
      <c r="AK11" s="88" t="s">
        <v>87</v>
      </c>
    </row>
    <row r="12" spans="1:37" ht="60.75" x14ac:dyDescent="0.25">
      <c r="A12" s="2" t="s">
        <v>5</v>
      </c>
      <c r="B12" s="16" t="s">
        <v>34</v>
      </c>
      <c r="C12" s="17" t="s">
        <v>61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80</v>
      </c>
      <c r="O12" s="4">
        <v>107</v>
      </c>
      <c r="P12" s="6">
        <v>90</v>
      </c>
      <c r="Q12" s="6">
        <v>82</v>
      </c>
      <c r="R12" s="27">
        <v>100</v>
      </c>
      <c r="S12" s="27">
        <v>28</v>
      </c>
      <c r="T12" s="87">
        <v>110</v>
      </c>
      <c r="U12" s="87">
        <v>36</v>
      </c>
      <c r="V12" s="110">
        <v>50</v>
      </c>
      <c r="W12" s="110">
        <v>40</v>
      </c>
      <c r="X12" s="67">
        <v>130</v>
      </c>
      <c r="Y12" s="67"/>
      <c r="AA12" s="51">
        <f t="shared" si="1"/>
        <v>1.3374999999999999</v>
      </c>
      <c r="AB12" s="60">
        <f t="shared" si="2"/>
        <v>0.91111111111111109</v>
      </c>
      <c r="AC12" s="58">
        <f t="shared" si="3"/>
        <v>0.28000000000000003</v>
      </c>
      <c r="AD12" s="89">
        <f t="shared" si="4"/>
        <v>0.32727272727272727</v>
      </c>
      <c r="AE12" s="113">
        <f>W12/V12</f>
        <v>0.8</v>
      </c>
      <c r="AF12" s="52">
        <f t="shared" si="0"/>
        <v>0.32727272727272727</v>
      </c>
      <c r="AG12" s="53">
        <f t="shared" si="6"/>
        <v>0.66385942760942751</v>
      </c>
      <c r="AH12" s="112">
        <v>2023</v>
      </c>
      <c r="AI12" s="111">
        <f>(AE8+AE9+AE10+AE13+AE12+AE14+AE15+AE16+AE17+AE18+AE19+AE20+AE21+AE23+AE24+AE25+AE26+AE27+AE28+AE29+AE30+AE31+AE32+AE33+AE34+AE35+AE36+AE38+AE39+AE40)/30</f>
        <v>0.70083602634500564</v>
      </c>
      <c r="AJ12" s="111">
        <f>AI12*'финансовые показатели'!AE9</f>
        <v>0.69869413560502402</v>
      </c>
      <c r="AK12" s="111" t="s">
        <v>87</v>
      </c>
    </row>
    <row r="13" spans="1:37" ht="36" x14ac:dyDescent="0.25">
      <c r="A13" s="2" t="s">
        <v>6</v>
      </c>
      <c r="B13" s="18" t="s">
        <v>37</v>
      </c>
      <c r="C13" s="17" t="s">
        <v>61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60</v>
      </c>
      <c r="O13" s="4">
        <v>104</v>
      </c>
      <c r="P13" s="6">
        <v>70</v>
      </c>
      <c r="Q13" s="6">
        <v>53</v>
      </c>
      <c r="R13" s="27">
        <v>70</v>
      </c>
      <c r="S13" s="27">
        <v>49</v>
      </c>
      <c r="T13" s="87">
        <v>0</v>
      </c>
      <c r="U13" s="87">
        <v>0</v>
      </c>
      <c r="V13" s="110">
        <v>0</v>
      </c>
      <c r="W13" s="110">
        <v>0</v>
      </c>
      <c r="X13" s="67">
        <v>75</v>
      </c>
      <c r="Y13" s="67"/>
      <c r="AA13" s="51">
        <f t="shared" si="1"/>
        <v>1.7333333333333334</v>
      </c>
      <c r="AB13" s="60">
        <f t="shared" si="2"/>
        <v>0.75714285714285712</v>
      </c>
      <c r="AC13" s="58">
        <f t="shared" si="3"/>
        <v>0.7</v>
      </c>
      <c r="AD13" s="89">
        <v>0</v>
      </c>
      <c r="AE13" s="113">
        <v>0</v>
      </c>
      <c r="AF13" s="52" t="e">
        <f t="shared" si="0"/>
        <v>#DIV/0!</v>
      </c>
      <c r="AG13" s="53" t="e">
        <f t="shared" si="6"/>
        <v>#DIV/0!</v>
      </c>
      <c r="AH13" s="63"/>
    </row>
    <row r="14" spans="1:37" ht="72.75" x14ac:dyDescent="0.25">
      <c r="A14" s="2" t="s">
        <v>32</v>
      </c>
      <c r="B14" s="16" t="s">
        <v>38</v>
      </c>
      <c r="C14" s="17" t="s">
        <v>62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10</v>
      </c>
      <c r="O14" s="4">
        <v>6</v>
      </c>
      <c r="P14" s="6">
        <v>10</v>
      </c>
      <c r="Q14" s="6">
        <v>8</v>
      </c>
      <c r="R14" s="27">
        <v>10</v>
      </c>
      <c r="S14" s="27">
        <v>6</v>
      </c>
      <c r="T14" s="87">
        <v>10</v>
      </c>
      <c r="U14" s="87">
        <v>6</v>
      </c>
      <c r="V14" s="110">
        <v>10</v>
      </c>
      <c r="W14" s="110">
        <v>3</v>
      </c>
      <c r="X14" s="67">
        <v>10</v>
      </c>
      <c r="Y14" s="67"/>
      <c r="AA14" s="51">
        <f t="shared" si="1"/>
        <v>0.6</v>
      </c>
      <c r="AB14" s="60">
        <f t="shared" si="2"/>
        <v>0.8</v>
      </c>
      <c r="AC14" s="58">
        <f t="shared" si="3"/>
        <v>0.6</v>
      </c>
      <c r="AD14" s="89">
        <f t="shared" si="4"/>
        <v>0.6</v>
      </c>
      <c r="AE14" s="113">
        <f t="shared" si="5"/>
        <v>0.3</v>
      </c>
      <c r="AF14" s="52">
        <f t="shared" si="0"/>
        <v>0.6</v>
      </c>
      <c r="AG14" s="53">
        <f t="shared" si="6"/>
        <v>0.58333333333333337</v>
      </c>
      <c r="AH14" s="63"/>
    </row>
    <row r="15" spans="1:37" ht="36" x14ac:dyDescent="0.25">
      <c r="A15" s="2" t="s">
        <v>35</v>
      </c>
      <c r="B15" s="18" t="s">
        <v>40</v>
      </c>
      <c r="C15" s="17" t="s">
        <v>61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4">
        <v>180</v>
      </c>
      <c r="O15" s="4">
        <v>171</v>
      </c>
      <c r="P15" s="6">
        <v>180</v>
      </c>
      <c r="Q15" s="6">
        <v>179</v>
      </c>
      <c r="R15" s="27">
        <v>200</v>
      </c>
      <c r="S15" s="27">
        <v>171</v>
      </c>
      <c r="T15" s="87">
        <v>200</v>
      </c>
      <c r="U15" s="87">
        <v>174</v>
      </c>
      <c r="V15" s="110">
        <v>200</v>
      </c>
      <c r="W15" s="110">
        <v>180</v>
      </c>
      <c r="X15" s="67">
        <v>200</v>
      </c>
      <c r="Y15" s="67"/>
      <c r="AA15" s="51">
        <f t="shared" si="1"/>
        <v>0.95</v>
      </c>
      <c r="AB15" s="60">
        <f t="shared" si="2"/>
        <v>0.99444444444444446</v>
      </c>
      <c r="AC15" s="58">
        <f t="shared" si="3"/>
        <v>0.85499999999999998</v>
      </c>
      <c r="AD15" s="89">
        <f t="shared" si="4"/>
        <v>0.87</v>
      </c>
      <c r="AE15" s="113">
        <f t="shared" si="5"/>
        <v>0.9</v>
      </c>
      <c r="AF15" s="52">
        <f t="shared" si="0"/>
        <v>0.87</v>
      </c>
      <c r="AG15" s="53">
        <f t="shared" si="6"/>
        <v>0.90657407407407409</v>
      </c>
      <c r="AH15" s="63"/>
    </row>
    <row r="16" spans="1:37" ht="84" x14ac:dyDescent="0.25">
      <c r="A16" s="2" t="s">
        <v>36</v>
      </c>
      <c r="B16" s="22" t="s">
        <v>41</v>
      </c>
      <c r="C16" s="2" t="s">
        <v>61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5</v>
      </c>
      <c r="O16" s="4">
        <v>0</v>
      </c>
      <c r="P16" s="6">
        <v>6</v>
      </c>
      <c r="Q16" s="6">
        <v>0</v>
      </c>
      <c r="R16" s="27">
        <v>7</v>
      </c>
      <c r="S16" s="27">
        <v>0</v>
      </c>
      <c r="T16" s="87">
        <v>8</v>
      </c>
      <c r="U16" s="87">
        <v>0</v>
      </c>
      <c r="V16" s="110">
        <v>9</v>
      </c>
      <c r="W16" s="110">
        <v>0</v>
      </c>
      <c r="X16" s="67">
        <v>10</v>
      </c>
      <c r="Y16" s="67"/>
      <c r="AA16" s="51">
        <f t="shared" si="1"/>
        <v>0</v>
      </c>
      <c r="AB16" s="60">
        <f t="shared" si="2"/>
        <v>0</v>
      </c>
      <c r="AC16" s="58">
        <f t="shared" si="3"/>
        <v>0</v>
      </c>
      <c r="AD16" s="89">
        <f t="shared" si="4"/>
        <v>0</v>
      </c>
      <c r="AE16" s="113">
        <f>W16/V16</f>
        <v>0</v>
      </c>
      <c r="AF16" s="52">
        <f t="shared" si="0"/>
        <v>0</v>
      </c>
      <c r="AG16" s="53">
        <f t="shared" si="6"/>
        <v>0</v>
      </c>
      <c r="AH16" s="63"/>
    </row>
    <row r="17" spans="1:34" ht="36.75" x14ac:dyDescent="0.25">
      <c r="A17" s="2" t="s">
        <v>39</v>
      </c>
      <c r="B17" s="16" t="s">
        <v>46</v>
      </c>
      <c r="C17" s="2" t="s">
        <v>63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7</v>
      </c>
      <c r="O17" s="4">
        <v>5</v>
      </c>
      <c r="P17" s="6">
        <v>7</v>
      </c>
      <c r="Q17" s="6">
        <v>3</v>
      </c>
      <c r="R17" s="27">
        <v>8</v>
      </c>
      <c r="S17" s="27">
        <v>0</v>
      </c>
      <c r="T17" s="87">
        <v>8</v>
      </c>
      <c r="U17" s="87">
        <v>0</v>
      </c>
      <c r="V17" s="110">
        <v>9</v>
      </c>
      <c r="W17" s="110">
        <v>0</v>
      </c>
      <c r="X17" s="67">
        <v>9</v>
      </c>
      <c r="Y17" s="67"/>
      <c r="AA17" s="51">
        <f t="shared" si="1"/>
        <v>0.7142857142857143</v>
      </c>
      <c r="AB17" s="60">
        <f t="shared" si="2"/>
        <v>0.42857142857142855</v>
      </c>
      <c r="AC17" s="58">
        <f t="shared" si="3"/>
        <v>0</v>
      </c>
      <c r="AD17" s="89">
        <f t="shared" si="4"/>
        <v>0</v>
      </c>
      <c r="AE17" s="113">
        <f t="shared" si="5"/>
        <v>0</v>
      </c>
      <c r="AF17" s="52">
        <f t="shared" si="0"/>
        <v>0</v>
      </c>
      <c r="AG17" s="53">
        <f t="shared" si="6"/>
        <v>0.19047619047619047</v>
      </c>
      <c r="AH17" s="63"/>
    </row>
    <row r="18" spans="1:34" ht="48.75" x14ac:dyDescent="0.25">
      <c r="A18" s="2" t="s">
        <v>44</v>
      </c>
      <c r="B18" s="16" t="s">
        <v>47</v>
      </c>
      <c r="C18" s="2" t="s">
        <v>62</v>
      </c>
      <c r="D18" s="4"/>
      <c r="E18" s="4"/>
      <c r="F18" s="6"/>
      <c r="G18" s="6"/>
      <c r="H18" s="7"/>
      <c r="I18" s="7"/>
      <c r="J18" s="9"/>
      <c r="K18" s="9"/>
      <c r="L18" s="8"/>
      <c r="M18" s="8"/>
      <c r="N18" s="4">
        <v>3100</v>
      </c>
      <c r="O18" s="4">
        <v>2604</v>
      </c>
      <c r="P18" s="6">
        <v>3150</v>
      </c>
      <c r="Q18" s="6">
        <v>2333</v>
      </c>
      <c r="R18" s="27">
        <v>3180</v>
      </c>
      <c r="S18" s="27">
        <v>2356</v>
      </c>
      <c r="T18" s="87">
        <v>3190</v>
      </c>
      <c r="U18" s="87">
        <v>1969</v>
      </c>
      <c r="V18" s="110">
        <v>0</v>
      </c>
      <c r="W18" s="110">
        <v>0</v>
      </c>
      <c r="X18" s="67">
        <v>3210</v>
      </c>
      <c r="Y18" s="67"/>
      <c r="AA18" s="51">
        <f t="shared" si="1"/>
        <v>0.84</v>
      </c>
      <c r="AB18" s="60">
        <f t="shared" si="2"/>
        <v>0.74063492063492065</v>
      </c>
      <c r="AC18" s="58">
        <f t="shared" si="3"/>
        <v>0.74088050314465403</v>
      </c>
      <c r="AD18" s="89">
        <f t="shared" si="4"/>
        <v>0.61724137931034484</v>
      </c>
      <c r="AE18" s="113">
        <v>0</v>
      </c>
      <c r="AF18" s="52">
        <f t="shared" si="0"/>
        <v>0.61724137931034484</v>
      </c>
      <c r="AG18" s="53">
        <f t="shared" si="6"/>
        <v>0.59266636373337744</v>
      </c>
      <c r="AH18" s="63"/>
    </row>
    <row r="19" spans="1:34" ht="96.75" x14ac:dyDescent="0.25">
      <c r="A19" s="31" t="s">
        <v>45</v>
      </c>
      <c r="B19" s="16" t="s">
        <v>48</v>
      </c>
      <c r="C19" s="2" t="s">
        <v>61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4">
        <v>1200</v>
      </c>
      <c r="O19" s="4">
        <v>1428</v>
      </c>
      <c r="P19" s="6">
        <v>1250</v>
      </c>
      <c r="Q19" s="6">
        <v>922</v>
      </c>
      <c r="R19" s="27">
        <v>1300</v>
      </c>
      <c r="S19" s="27">
        <v>951</v>
      </c>
      <c r="T19" s="87">
        <v>1350</v>
      </c>
      <c r="U19" s="87">
        <v>716</v>
      </c>
      <c r="V19" s="110">
        <v>700</v>
      </c>
      <c r="W19" s="110">
        <v>663</v>
      </c>
      <c r="X19" s="67">
        <v>1470</v>
      </c>
      <c r="Y19" s="67"/>
      <c r="AA19" s="51">
        <f>O19/N19</f>
        <v>1.19</v>
      </c>
      <c r="AB19" s="60">
        <f>Q19/P19</f>
        <v>0.73760000000000003</v>
      </c>
      <c r="AC19" s="58">
        <f>S19/R19</f>
        <v>0.73153846153846158</v>
      </c>
      <c r="AD19" s="89">
        <f>U19/T19</f>
        <v>0.53037037037037038</v>
      </c>
      <c r="AE19" s="113">
        <f t="shared" si="5"/>
        <v>0.94714285714285718</v>
      </c>
      <c r="AF19" s="52">
        <f>U19/T19</f>
        <v>0.53037037037037038</v>
      </c>
      <c r="AG19" s="53">
        <f t="shared" si="6"/>
        <v>0.77783700990367655</v>
      </c>
      <c r="AH19" s="63"/>
    </row>
    <row r="20" spans="1:34" ht="60.75" x14ac:dyDescent="0.25">
      <c r="A20" s="31" t="s">
        <v>49</v>
      </c>
      <c r="B20" s="16" t="s">
        <v>101</v>
      </c>
      <c r="C20" s="2" t="s">
        <v>61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4">
        <v>0</v>
      </c>
      <c r="O20" s="4">
        <v>0</v>
      </c>
      <c r="P20" s="6">
        <v>0</v>
      </c>
      <c r="Q20" s="6">
        <v>0</v>
      </c>
      <c r="R20" s="27">
        <v>0</v>
      </c>
      <c r="S20" s="27">
        <v>0</v>
      </c>
      <c r="T20" s="87">
        <v>0</v>
      </c>
      <c r="U20" s="87">
        <v>0</v>
      </c>
      <c r="V20" s="110">
        <v>1</v>
      </c>
      <c r="W20" s="110">
        <v>1</v>
      </c>
      <c r="X20" s="67"/>
      <c r="Y20" s="67"/>
      <c r="AA20" s="51" t="e">
        <f>O20/N20</f>
        <v>#DIV/0!</v>
      </c>
      <c r="AB20" s="60" t="e">
        <f>Q20/P20</f>
        <v>#DIV/0!</v>
      </c>
      <c r="AC20" s="58" t="e">
        <f>S20/R20</f>
        <v>#DIV/0!</v>
      </c>
      <c r="AD20" s="89" t="e">
        <f>U20/T20</f>
        <v>#DIV/0!</v>
      </c>
      <c r="AE20" s="113">
        <f t="shared" si="5"/>
        <v>1</v>
      </c>
      <c r="AF20" s="52" t="e">
        <f>U20/T20</f>
        <v>#DIV/0!</v>
      </c>
      <c r="AG20" s="53" t="e">
        <f t="shared" si="6"/>
        <v>#DIV/0!</v>
      </c>
      <c r="AH20" s="63"/>
    </row>
    <row r="21" spans="1:34" ht="87" customHeight="1" x14ac:dyDescent="0.25">
      <c r="A21" s="31" t="s">
        <v>49</v>
      </c>
      <c r="B21" s="92" t="s">
        <v>102</v>
      </c>
      <c r="C21" s="2" t="s">
        <v>55</v>
      </c>
      <c r="D21" s="4"/>
      <c r="E21" s="4"/>
      <c r="F21" s="6"/>
      <c r="G21" s="6"/>
      <c r="H21" s="7"/>
      <c r="I21" s="7"/>
      <c r="J21" s="9"/>
      <c r="K21" s="9"/>
      <c r="L21" s="8"/>
      <c r="M21" s="8"/>
      <c r="N21" s="4">
        <v>60</v>
      </c>
      <c r="O21" s="4">
        <v>20</v>
      </c>
      <c r="P21" s="6">
        <v>60</v>
      </c>
      <c r="Q21" s="6">
        <v>10</v>
      </c>
      <c r="R21" s="27">
        <v>70</v>
      </c>
      <c r="S21" s="27">
        <v>10</v>
      </c>
      <c r="T21" s="87">
        <v>70</v>
      </c>
      <c r="U21" s="87">
        <v>10</v>
      </c>
      <c r="V21" s="110">
        <v>80</v>
      </c>
      <c r="W21" s="110">
        <v>45</v>
      </c>
      <c r="X21" s="67">
        <v>80</v>
      </c>
      <c r="Y21" s="67"/>
      <c r="AA21" s="51">
        <f t="shared" si="1"/>
        <v>0.33333333333333331</v>
      </c>
      <c r="AB21" s="60">
        <f t="shared" si="2"/>
        <v>0.16666666666666666</v>
      </c>
      <c r="AC21" s="58">
        <f t="shared" si="3"/>
        <v>0.14285714285714285</v>
      </c>
      <c r="AD21" s="89">
        <f t="shared" si="4"/>
        <v>0.14285714285714285</v>
      </c>
      <c r="AE21" s="113">
        <f t="shared" si="5"/>
        <v>0.5625</v>
      </c>
      <c r="AF21" s="52">
        <f t="shared" si="0"/>
        <v>0.14285714285714285</v>
      </c>
      <c r="AG21" s="53">
        <f t="shared" si="6"/>
        <v>0.24851190476190474</v>
      </c>
      <c r="AH21" s="63"/>
    </row>
    <row r="22" spans="1:34" ht="15" customHeight="1" x14ac:dyDescent="0.25">
      <c r="A22" s="97" t="s">
        <v>42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AA22" s="51"/>
      <c r="AB22" s="60"/>
      <c r="AC22" s="58"/>
      <c r="AD22" s="89"/>
      <c r="AE22" s="113"/>
      <c r="AF22" s="52"/>
      <c r="AG22" s="53"/>
      <c r="AH22" s="63"/>
    </row>
    <row r="23" spans="1:34" ht="115.5" x14ac:dyDescent="0.25">
      <c r="A23" s="2" t="s">
        <v>5</v>
      </c>
      <c r="B23" s="24" t="s">
        <v>103</v>
      </c>
      <c r="C23" s="2" t="s">
        <v>55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50</v>
      </c>
      <c r="O23" s="4">
        <v>50</v>
      </c>
      <c r="P23" s="6">
        <v>50</v>
      </c>
      <c r="Q23" s="6">
        <v>50</v>
      </c>
      <c r="R23" s="27">
        <v>50</v>
      </c>
      <c r="S23" s="27">
        <v>50</v>
      </c>
      <c r="T23" s="87">
        <v>65</v>
      </c>
      <c r="U23" s="87">
        <v>65</v>
      </c>
      <c r="V23" s="110">
        <v>75</v>
      </c>
      <c r="W23" s="110">
        <v>75</v>
      </c>
      <c r="X23" s="67">
        <v>80</v>
      </c>
      <c r="Y23" s="67"/>
      <c r="AA23" s="51">
        <f t="shared" si="1"/>
        <v>1</v>
      </c>
      <c r="AB23" s="60">
        <f t="shared" si="2"/>
        <v>1</v>
      </c>
      <c r="AC23" s="58">
        <f t="shared" si="3"/>
        <v>1</v>
      </c>
      <c r="AD23" s="89">
        <f t="shared" si="4"/>
        <v>1</v>
      </c>
      <c r="AE23" s="113">
        <f t="shared" si="5"/>
        <v>1</v>
      </c>
      <c r="AF23" s="52">
        <f t="shared" si="0"/>
        <v>1</v>
      </c>
      <c r="AG23" s="53">
        <f t="shared" si="6"/>
        <v>1</v>
      </c>
      <c r="AH23" s="63"/>
    </row>
    <row r="24" spans="1:34" ht="128.25" x14ac:dyDescent="0.25">
      <c r="A24" s="2" t="s">
        <v>6</v>
      </c>
      <c r="B24" s="24" t="s">
        <v>104</v>
      </c>
      <c r="C24" s="2" t="s">
        <v>55</v>
      </c>
      <c r="D24" s="4"/>
      <c r="E24" s="4"/>
      <c r="F24" s="6"/>
      <c r="G24" s="6"/>
      <c r="H24" s="7"/>
      <c r="I24" s="7"/>
      <c r="J24" s="9"/>
      <c r="K24" s="9"/>
      <c r="L24" s="8"/>
      <c r="M24" s="8"/>
      <c r="N24" s="4">
        <v>5</v>
      </c>
      <c r="O24" s="4">
        <v>5</v>
      </c>
      <c r="P24" s="6">
        <v>5</v>
      </c>
      <c r="Q24" s="6">
        <v>5</v>
      </c>
      <c r="R24" s="27">
        <v>5</v>
      </c>
      <c r="S24" s="27">
        <v>5</v>
      </c>
      <c r="T24" s="87">
        <v>10</v>
      </c>
      <c r="U24" s="87">
        <v>10</v>
      </c>
      <c r="V24" s="110">
        <v>10</v>
      </c>
      <c r="W24" s="110">
        <v>10</v>
      </c>
      <c r="X24" s="67">
        <v>20</v>
      </c>
      <c r="Y24" s="67"/>
      <c r="AA24" s="51">
        <f t="shared" si="1"/>
        <v>1</v>
      </c>
      <c r="AB24" s="60">
        <f t="shared" si="2"/>
        <v>1</v>
      </c>
      <c r="AC24" s="58">
        <f t="shared" si="3"/>
        <v>1</v>
      </c>
      <c r="AD24" s="89">
        <f t="shared" si="4"/>
        <v>1</v>
      </c>
      <c r="AE24" s="113">
        <f t="shared" si="5"/>
        <v>1</v>
      </c>
      <c r="AF24" s="52">
        <f t="shared" si="0"/>
        <v>1</v>
      </c>
      <c r="AG24" s="53">
        <f t="shared" si="6"/>
        <v>1</v>
      </c>
      <c r="AH24" s="63"/>
    </row>
    <row r="25" spans="1:34" ht="102.75" x14ac:dyDescent="0.25">
      <c r="A25" s="2" t="s">
        <v>32</v>
      </c>
      <c r="B25" s="24" t="s">
        <v>56</v>
      </c>
      <c r="C25" s="2" t="s">
        <v>55</v>
      </c>
      <c r="D25" s="4"/>
      <c r="E25" s="4"/>
      <c r="F25" s="6"/>
      <c r="G25" s="6"/>
      <c r="H25" s="7"/>
      <c r="I25" s="7"/>
      <c r="J25" s="9"/>
      <c r="K25" s="9"/>
      <c r="L25" s="8"/>
      <c r="M25" s="8"/>
      <c r="N25" s="20">
        <v>5.9</v>
      </c>
      <c r="O25" s="4">
        <v>28.5</v>
      </c>
      <c r="P25" s="6">
        <v>7.5</v>
      </c>
      <c r="Q25" s="6">
        <v>9.6</v>
      </c>
      <c r="R25" s="27">
        <v>10.8</v>
      </c>
      <c r="S25" s="27">
        <v>10.8</v>
      </c>
      <c r="T25" s="87">
        <v>10.8</v>
      </c>
      <c r="U25" s="87">
        <v>10.8</v>
      </c>
      <c r="V25" s="110">
        <v>13.5</v>
      </c>
      <c r="W25" s="110">
        <v>13.5</v>
      </c>
      <c r="X25" s="67">
        <v>15</v>
      </c>
      <c r="Y25" s="67"/>
      <c r="AA25" s="51">
        <f t="shared" si="1"/>
        <v>4.8305084745762707</v>
      </c>
      <c r="AB25" s="60">
        <f t="shared" si="2"/>
        <v>1.28</v>
      </c>
      <c r="AC25" s="58">
        <f t="shared" si="3"/>
        <v>1</v>
      </c>
      <c r="AD25" s="89">
        <f t="shared" si="4"/>
        <v>1</v>
      </c>
      <c r="AE25" s="113">
        <f t="shared" si="5"/>
        <v>1</v>
      </c>
      <c r="AF25" s="52">
        <f t="shared" si="0"/>
        <v>1</v>
      </c>
      <c r="AG25" s="53">
        <f t="shared" si="6"/>
        <v>1.6850847457627118</v>
      </c>
      <c r="AH25" s="63"/>
    </row>
    <row r="26" spans="1:34" ht="102.75" x14ac:dyDescent="0.25">
      <c r="A26" s="2" t="s">
        <v>35</v>
      </c>
      <c r="B26" s="24" t="s">
        <v>105</v>
      </c>
      <c r="C26" s="2" t="s">
        <v>55</v>
      </c>
      <c r="D26" s="4"/>
      <c r="E26" s="4"/>
      <c r="F26" s="6"/>
      <c r="G26" s="6"/>
      <c r="H26" s="7"/>
      <c r="I26" s="7"/>
      <c r="J26" s="9"/>
      <c r="K26" s="9"/>
      <c r="L26" s="8"/>
      <c r="M26" s="8"/>
      <c r="N26" s="20">
        <v>65</v>
      </c>
      <c r="O26" s="4">
        <v>52</v>
      </c>
      <c r="P26" s="6">
        <v>65</v>
      </c>
      <c r="Q26" s="6">
        <v>65</v>
      </c>
      <c r="R26" s="27">
        <v>70</v>
      </c>
      <c r="S26" s="27">
        <v>70</v>
      </c>
      <c r="T26" s="87">
        <v>70</v>
      </c>
      <c r="U26" s="87">
        <v>70</v>
      </c>
      <c r="V26" s="110">
        <v>75</v>
      </c>
      <c r="W26" s="110">
        <v>75</v>
      </c>
      <c r="X26" s="67">
        <v>80</v>
      </c>
      <c r="Y26" s="67"/>
      <c r="AA26" s="51">
        <f t="shared" si="1"/>
        <v>0.8</v>
      </c>
      <c r="AB26" s="60">
        <f t="shared" si="2"/>
        <v>1</v>
      </c>
      <c r="AC26" s="58">
        <f t="shared" si="3"/>
        <v>1</v>
      </c>
      <c r="AD26" s="89">
        <f t="shared" si="4"/>
        <v>1</v>
      </c>
      <c r="AE26" s="113">
        <f t="shared" si="5"/>
        <v>1</v>
      </c>
      <c r="AF26" s="52">
        <f t="shared" si="0"/>
        <v>1</v>
      </c>
      <c r="AG26" s="53">
        <f t="shared" si="6"/>
        <v>0.96666666666666667</v>
      </c>
      <c r="AH26" s="63"/>
    </row>
    <row r="27" spans="1:34" ht="128.25" x14ac:dyDescent="0.25">
      <c r="A27" s="2" t="s">
        <v>36</v>
      </c>
      <c r="B27" s="24" t="s">
        <v>106</v>
      </c>
      <c r="C27" s="2" t="s">
        <v>55</v>
      </c>
      <c r="D27" s="4"/>
      <c r="E27" s="4"/>
      <c r="F27" s="6"/>
      <c r="G27" s="6"/>
      <c r="H27" s="7"/>
      <c r="I27" s="7"/>
      <c r="J27" s="9"/>
      <c r="K27" s="9"/>
      <c r="L27" s="8"/>
      <c r="M27" s="8"/>
      <c r="N27" s="20">
        <v>100</v>
      </c>
      <c r="O27" s="4">
        <v>100</v>
      </c>
      <c r="P27" s="6">
        <v>100</v>
      </c>
      <c r="Q27" s="6">
        <v>100</v>
      </c>
      <c r="R27" s="27">
        <v>100</v>
      </c>
      <c r="S27" s="27">
        <v>100</v>
      </c>
      <c r="T27" s="87">
        <v>100</v>
      </c>
      <c r="U27" s="87">
        <v>100</v>
      </c>
      <c r="V27" s="110">
        <v>100</v>
      </c>
      <c r="W27" s="110">
        <v>100</v>
      </c>
      <c r="X27" s="67">
        <v>100</v>
      </c>
      <c r="Y27" s="67"/>
      <c r="AA27" s="51">
        <f t="shared" si="1"/>
        <v>1</v>
      </c>
      <c r="AB27" s="60">
        <f t="shared" si="2"/>
        <v>1</v>
      </c>
      <c r="AC27" s="58">
        <f t="shared" si="3"/>
        <v>1</v>
      </c>
      <c r="AD27" s="89">
        <f t="shared" si="4"/>
        <v>1</v>
      </c>
      <c r="AE27" s="113">
        <f t="shared" si="5"/>
        <v>1</v>
      </c>
      <c r="AF27" s="52">
        <f t="shared" si="0"/>
        <v>1</v>
      </c>
      <c r="AG27" s="53">
        <f t="shared" si="6"/>
        <v>1</v>
      </c>
      <c r="AH27" s="63"/>
    </row>
    <row r="28" spans="1:34" ht="141" x14ac:dyDescent="0.25">
      <c r="A28" s="2" t="s">
        <v>39</v>
      </c>
      <c r="B28" s="24" t="s">
        <v>107</v>
      </c>
      <c r="C28" s="2" t="s">
        <v>55</v>
      </c>
      <c r="D28" s="4"/>
      <c r="E28" s="4"/>
      <c r="F28" s="6"/>
      <c r="G28" s="6"/>
      <c r="H28" s="7"/>
      <c r="I28" s="7"/>
      <c r="J28" s="9"/>
      <c r="K28" s="9"/>
      <c r="L28" s="8"/>
      <c r="M28" s="8"/>
      <c r="N28" s="20">
        <v>100</v>
      </c>
      <c r="O28" s="20">
        <v>100</v>
      </c>
      <c r="P28" s="6">
        <v>100</v>
      </c>
      <c r="Q28" s="6">
        <v>100</v>
      </c>
      <c r="R28" s="27">
        <v>100</v>
      </c>
      <c r="S28" s="27">
        <v>100</v>
      </c>
      <c r="T28" s="87">
        <v>100</v>
      </c>
      <c r="U28" s="87">
        <v>100</v>
      </c>
      <c r="V28" s="110">
        <v>100</v>
      </c>
      <c r="W28" s="110">
        <v>100</v>
      </c>
      <c r="X28" s="67">
        <v>100</v>
      </c>
      <c r="Y28" s="67"/>
      <c r="AA28" s="51">
        <f t="shared" si="1"/>
        <v>1</v>
      </c>
      <c r="AB28" s="60">
        <f t="shared" si="2"/>
        <v>1</v>
      </c>
      <c r="AC28" s="58">
        <f t="shared" si="3"/>
        <v>1</v>
      </c>
      <c r="AD28" s="89">
        <f t="shared" si="4"/>
        <v>1</v>
      </c>
      <c r="AE28" s="113">
        <f t="shared" si="5"/>
        <v>1</v>
      </c>
      <c r="AF28" s="52">
        <f t="shared" si="0"/>
        <v>1</v>
      </c>
      <c r="AG28" s="53">
        <f t="shared" si="6"/>
        <v>1</v>
      </c>
      <c r="AH28" s="63"/>
    </row>
    <row r="29" spans="1:34" ht="129" thickBot="1" x14ac:dyDescent="0.3">
      <c r="A29" s="2" t="s">
        <v>44</v>
      </c>
      <c r="B29" s="23" t="s">
        <v>108</v>
      </c>
      <c r="C29" s="2" t="s">
        <v>55</v>
      </c>
      <c r="D29" s="4"/>
      <c r="E29" s="4"/>
      <c r="F29" s="6"/>
      <c r="G29" s="6"/>
      <c r="H29" s="7"/>
      <c r="I29" s="7"/>
      <c r="J29" s="9"/>
      <c r="K29" s="9"/>
      <c r="L29" s="8"/>
      <c r="M29" s="8"/>
      <c r="N29" s="20">
        <v>100</v>
      </c>
      <c r="O29" s="4">
        <v>100</v>
      </c>
      <c r="P29" s="6">
        <v>100</v>
      </c>
      <c r="Q29" s="6">
        <v>100</v>
      </c>
      <c r="R29" s="27">
        <v>100</v>
      </c>
      <c r="S29" s="27">
        <v>100</v>
      </c>
      <c r="T29" s="87">
        <v>100</v>
      </c>
      <c r="U29" s="87">
        <v>100</v>
      </c>
      <c r="V29" s="110">
        <v>100</v>
      </c>
      <c r="W29" s="110">
        <v>100</v>
      </c>
      <c r="X29" s="67">
        <v>100</v>
      </c>
      <c r="Y29" s="67"/>
      <c r="AA29" s="51">
        <f t="shared" si="1"/>
        <v>1</v>
      </c>
      <c r="AB29" s="60">
        <f t="shared" si="2"/>
        <v>1</v>
      </c>
      <c r="AC29" s="58">
        <f t="shared" si="3"/>
        <v>1</v>
      </c>
      <c r="AD29" s="89">
        <f t="shared" si="4"/>
        <v>1</v>
      </c>
      <c r="AE29" s="113">
        <f t="shared" si="5"/>
        <v>1</v>
      </c>
      <c r="AF29" s="52">
        <f t="shared" si="0"/>
        <v>1</v>
      </c>
      <c r="AG29" s="53">
        <f t="shared" si="6"/>
        <v>1</v>
      </c>
      <c r="AH29" s="63"/>
    </row>
    <row r="30" spans="1:34" ht="76.5" x14ac:dyDescent="0.25">
      <c r="A30" s="2" t="s">
        <v>45</v>
      </c>
      <c r="B30" s="25" t="s">
        <v>57</v>
      </c>
      <c r="C30" s="2" t="s">
        <v>55</v>
      </c>
      <c r="D30" s="4"/>
      <c r="E30" s="4"/>
      <c r="F30" s="6"/>
      <c r="G30" s="6"/>
      <c r="H30" s="7"/>
      <c r="I30" s="7"/>
      <c r="J30" s="9"/>
      <c r="K30" s="9"/>
      <c r="L30" s="8"/>
      <c r="M30" s="8"/>
      <c r="N30" s="20">
        <v>100</v>
      </c>
      <c r="O30" s="4">
        <v>100</v>
      </c>
      <c r="P30" s="6">
        <v>100</v>
      </c>
      <c r="Q30" s="6">
        <v>100</v>
      </c>
      <c r="R30" s="27">
        <v>100</v>
      </c>
      <c r="S30" s="27">
        <v>100</v>
      </c>
      <c r="T30" s="87">
        <v>100</v>
      </c>
      <c r="U30" s="87">
        <v>100</v>
      </c>
      <c r="V30" s="110">
        <v>100</v>
      </c>
      <c r="W30" s="110">
        <v>100</v>
      </c>
      <c r="X30" s="67">
        <v>100</v>
      </c>
      <c r="Y30" s="67"/>
      <c r="AA30" s="51">
        <f t="shared" si="1"/>
        <v>1</v>
      </c>
      <c r="AB30" s="60">
        <f t="shared" si="2"/>
        <v>1</v>
      </c>
      <c r="AC30" s="58">
        <f t="shared" si="3"/>
        <v>1</v>
      </c>
      <c r="AD30" s="89">
        <f t="shared" si="4"/>
        <v>1</v>
      </c>
      <c r="AE30" s="113">
        <f t="shared" si="5"/>
        <v>1</v>
      </c>
      <c r="AF30" s="52">
        <f t="shared" si="0"/>
        <v>1</v>
      </c>
      <c r="AG30" s="53">
        <f t="shared" si="6"/>
        <v>1</v>
      </c>
      <c r="AH30" s="63"/>
    </row>
    <row r="31" spans="1:34" ht="102.75" x14ac:dyDescent="0.25">
      <c r="A31" s="2" t="s">
        <v>49</v>
      </c>
      <c r="B31" s="24" t="s">
        <v>109</v>
      </c>
      <c r="C31" s="2" t="s">
        <v>55</v>
      </c>
      <c r="D31" s="4"/>
      <c r="E31" s="4"/>
      <c r="F31" s="6"/>
      <c r="G31" s="6"/>
      <c r="H31" s="7"/>
      <c r="I31" s="7"/>
      <c r="J31" s="9"/>
      <c r="K31" s="9"/>
      <c r="L31" s="8"/>
      <c r="M31" s="8"/>
      <c r="N31" s="20">
        <v>50</v>
      </c>
      <c r="O31" s="4">
        <v>50</v>
      </c>
      <c r="P31" s="6">
        <v>50</v>
      </c>
      <c r="Q31" s="6">
        <v>50</v>
      </c>
      <c r="R31" s="27">
        <v>50</v>
      </c>
      <c r="S31" s="27">
        <v>50</v>
      </c>
      <c r="T31" s="87">
        <v>70</v>
      </c>
      <c r="U31" s="87">
        <v>70</v>
      </c>
      <c r="V31" s="110">
        <v>80</v>
      </c>
      <c r="W31" s="110">
        <v>80</v>
      </c>
      <c r="X31" s="67">
        <v>80</v>
      </c>
      <c r="Y31" s="67"/>
      <c r="AA31" s="51">
        <f t="shared" si="1"/>
        <v>1</v>
      </c>
      <c r="AB31" s="60">
        <f t="shared" si="2"/>
        <v>1</v>
      </c>
      <c r="AC31" s="58">
        <f t="shared" si="3"/>
        <v>1</v>
      </c>
      <c r="AD31" s="89">
        <f t="shared" si="4"/>
        <v>1</v>
      </c>
      <c r="AE31" s="113">
        <f t="shared" si="5"/>
        <v>1</v>
      </c>
      <c r="AF31" s="52">
        <f t="shared" si="0"/>
        <v>1</v>
      </c>
      <c r="AG31" s="53">
        <f t="shared" si="6"/>
        <v>1</v>
      </c>
      <c r="AH31" s="63"/>
    </row>
    <row r="32" spans="1:34" ht="115.5" x14ac:dyDescent="0.25">
      <c r="A32" s="2" t="s">
        <v>50</v>
      </c>
      <c r="B32" s="24" t="s">
        <v>110</v>
      </c>
      <c r="C32" s="33" t="s">
        <v>55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28">
        <v>60</v>
      </c>
      <c r="O32" s="29">
        <v>60</v>
      </c>
      <c r="P32" s="30">
        <v>60</v>
      </c>
      <c r="Q32" s="30">
        <v>60</v>
      </c>
      <c r="R32" s="27">
        <v>60</v>
      </c>
      <c r="S32" s="27">
        <v>60</v>
      </c>
      <c r="T32" s="87">
        <v>70</v>
      </c>
      <c r="U32" s="87">
        <v>70</v>
      </c>
      <c r="V32" s="110">
        <v>70</v>
      </c>
      <c r="W32" s="110">
        <v>70</v>
      </c>
      <c r="X32" s="67">
        <v>80</v>
      </c>
      <c r="Y32" s="67"/>
      <c r="AA32" s="51">
        <f t="shared" si="1"/>
        <v>1</v>
      </c>
      <c r="AB32" s="60">
        <f t="shared" si="2"/>
        <v>1</v>
      </c>
      <c r="AC32" s="58">
        <f t="shared" si="3"/>
        <v>1</v>
      </c>
      <c r="AD32" s="89">
        <f t="shared" si="4"/>
        <v>1</v>
      </c>
      <c r="AE32" s="113">
        <f t="shared" si="5"/>
        <v>1</v>
      </c>
      <c r="AF32" s="52">
        <f t="shared" si="0"/>
        <v>1</v>
      </c>
      <c r="AG32" s="53">
        <f t="shared" si="6"/>
        <v>1</v>
      </c>
      <c r="AH32" s="63"/>
    </row>
    <row r="33" spans="1:34" ht="102.75" x14ac:dyDescent="0.25">
      <c r="A33" s="2" t="s">
        <v>51</v>
      </c>
      <c r="B33" s="24" t="s">
        <v>58</v>
      </c>
      <c r="C33" s="33" t="s">
        <v>55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8">
        <v>5</v>
      </c>
      <c r="O33" s="29">
        <v>5</v>
      </c>
      <c r="P33" s="30">
        <v>5</v>
      </c>
      <c r="Q33" s="30">
        <v>0</v>
      </c>
      <c r="R33" s="27">
        <v>10</v>
      </c>
      <c r="S33" s="27">
        <v>0</v>
      </c>
      <c r="T33" s="87">
        <v>15</v>
      </c>
      <c r="U33" s="87">
        <v>10</v>
      </c>
      <c r="V33" s="110">
        <v>15</v>
      </c>
      <c r="W33" s="110">
        <v>10</v>
      </c>
      <c r="X33" s="67">
        <v>20</v>
      </c>
      <c r="Y33" s="67"/>
      <c r="AA33" s="51">
        <f t="shared" si="1"/>
        <v>1</v>
      </c>
      <c r="AB33" s="60">
        <f t="shared" si="2"/>
        <v>0</v>
      </c>
      <c r="AC33" s="58">
        <f t="shared" si="3"/>
        <v>0</v>
      </c>
      <c r="AD33" s="89">
        <f t="shared" si="4"/>
        <v>0.66666666666666663</v>
      </c>
      <c r="AE33" s="113">
        <f>W33/V33</f>
        <v>0.66666666666666663</v>
      </c>
      <c r="AF33" s="52">
        <f t="shared" si="0"/>
        <v>0.66666666666666663</v>
      </c>
      <c r="AG33" s="53">
        <f t="shared" si="6"/>
        <v>0.49999999999999994</v>
      </c>
      <c r="AH33" s="63"/>
    </row>
    <row r="34" spans="1:34" ht="115.5" x14ac:dyDescent="0.25">
      <c r="A34" s="2" t="s">
        <v>52</v>
      </c>
      <c r="B34" s="24" t="s">
        <v>111</v>
      </c>
      <c r="C34" s="33" t="s">
        <v>55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8">
        <v>35</v>
      </c>
      <c r="O34" s="29">
        <v>35</v>
      </c>
      <c r="P34" s="30">
        <v>40</v>
      </c>
      <c r="Q34" s="30">
        <v>40</v>
      </c>
      <c r="R34" s="27">
        <v>45</v>
      </c>
      <c r="S34" s="27">
        <v>40</v>
      </c>
      <c r="T34" s="87">
        <v>50</v>
      </c>
      <c r="U34" s="87">
        <v>50</v>
      </c>
      <c r="V34" s="110">
        <v>55</v>
      </c>
      <c r="W34" s="110">
        <v>55</v>
      </c>
      <c r="X34" s="67">
        <v>60</v>
      </c>
      <c r="Y34" s="67"/>
      <c r="AA34" s="51">
        <f t="shared" si="1"/>
        <v>1</v>
      </c>
      <c r="AB34" s="60">
        <f t="shared" si="2"/>
        <v>1</v>
      </c>
      <c r="AC34" s="58">
        <f t="shared" si="3"/>
        <v>0.88888888888888884</v>
      </c>
      <c r="AD34" s="89">
        <f t="shared" si="4"/>
        <v>1</v>
      </c>
      <c r="AE34" s="113">
        <f t="shared" si="5"/>
        <v>1</v>
      </c>
      <c r="AF34" s="52">
        <f t="shared" si="0"/>
        <v>1</v>
      </c>
      <c r="AG34" s="53">
        <f t="shared" si="6"/>
        <v>0.98148148148148151</v>
      </c>
      <c r="AH34" s="63"/>
    </row>
    <row r="35" spans="1:34" ht="51.75" x14ac:dyDescent="0.25">
      <c r="A35" s="2" t="s">
        <v>53</v>
      </c>
      <c r="B35" s="24" t="s">
        <v>112</v>
      </c>
      <c r="C35" s="33" t="s">
        <v>55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8">
        <v>5</v>
      </c>
      <c r="O35" s="29">
        <v>5</v>
      </c>
      <c r="P35" s="30">
        <v>10</v>
      </c>
      <c r="Q35" s="30">
        <v>10</v>
      </c>
      <c r="R35" s="27">
        <v>15</v>
      </c>
      <c r="S35" s="27">
        <v>15</v>
      </c>
      <c r="T35" s="87">
        <v>25</v>
      </c>
      <c r="U35" s="87">
        <v>15</v>
      </c>
      <c r="V35" s="110">
        <v>30</v>
      </c>
      <c r="W35" s="110">
        <v>30</v>
      </c>
      <c r="X35" s="67">
        <v>40</v>
      </c>
      <c r="Y35" s="67"/>
      <c r="AA35" s="51">
        <f t="shared" si="1"/>
        <v>1</v>
      </c>
      <c r="AB35" s="60">
        <f t="shared" si="2"/>
        <v>1</v>
      </c>
      <c r="AC35" s="58">
        <f t="shared" si="3"/>
        <v>1</v>
      </c>
      <c r="AD35" s="89">
        <f t="shared" si="4"/>
        <v>0.6</v>
      </c>
      <c r="AE35" s="113">
        <f t="shared" si="5"/>
        <v>1</v>
      </c>
      <c r="AF35" s="52">
        <f t="shared" si="0"/>
        <v>0.6</v>
      </c>
      <c r="AG35" s="53">
        <f t="shared" si="6"/>
        <v>0.86666666666666659</v>
      </c>
      <c r="AH35" s="63"/>
    </row>
    <row r="36" spans="1:34" ht="64.5" x14ac:dyDescent="0.25">
      <c r="A36" s="2" t="s">
        <v>54</v>
      </c>
      <c r="B36" s="24" t="s">
        <v>59</v>
      </c>
      <c r="C36" s="33" t="s">
        <v>55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28">
        <v>15</v>
      </c>
      <c r="O36" s="29">
        <v>15</v>
      </c>
      <c r="P36" s="30">
        <v>20</v>
      </c>
      <c r="Q36" s="30">
        <v>30</v>
      </c>
      <c r="R36" s="27">
        <v>25</v>
      </c>
      <c r="S36" s="27">
        <v>30</v>
      </c>
      <c r="T36" s="87">
        <v>30</v>
      </c>
      <c r="U36" s="87">
        <v>15</v>
      </c>
      <c r="V36" s="110">
        <v>35</v>
      </c>
      <c r="W36" s="110">
        <v>0</v>
      </c>
      <c r="X36" s="67">
        <v>40</v>
      </c>
      <c r="Y36" s="67"/>
      <c r="AA36" s="51">
        <f t="shared" si="1"/>
        <v>1</v>
      </c>
      <c r="AB36" s="60">
        <f t="shared" si="2"/>
        <v>1.5</v>
      </c>
      <c r="AC36" s="58">
        <f t="shared" si="3"/>
        <v>1.2</v>
      </c>
      <c r="AD36" s="89">
        <f t="shared" si="4"/>
        <v>0.5</v>
      </c>
      <c r="AE36" s="113">
        <f t="shared" si="5"/>
        <v>0</v>
      </c>
      <c r="AF36" s="52">
        <f t="shared" si="0"/>
        <v>0.5</v>
      </c>
      <c r="AG36" s="53">
        <f t="shared" si="6"/>
        <v>0.78333333333333333</v>
      </c>
      <c r="AH36" s="63"/>
    </row>
    <row r="37" spans="1:34" x14ac:dyDescent="0.25">
      <c r="A37" s="94" t="s">
        <v>43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6"/>
      <c r="AA37" s="51"/>
      <c r="AB37" s="60"/>
      <c r="AC37" s="58"/>
      <c r="AD37" s="89"/>
      <c r="AE37" s="113"/>
      <c r="AF37" s="52"/>
      <c r="AG37" s="53"/>
      <c r="AH37" s="63"/>
    </row>
    <row r="38" spans="1:34" ht="90" x14ac:dyDescent="0.25">
      <c r="A38" s="2" t="s">
        <v>5</v>
      </c>
      <c r="B38" s="2" t="s">
        <v>113</v>
      </c>
      <c r="C38" s="32" t="s">
        <v>60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8">
        <v>1</v>
      </c>
      <c r="O38" s="29">
        <v>1</v>
      </c>
      <c r="P38" s="30">
        <v>1</v>
      </c>
      <c r="Q38" s="30">
        <v>0</v>
      </c>
      <c r="R38" s="27">
        <v>1</v>
      </c>
      <c r="S38" s="27">
        <v>0</v>
      </c>
      <c r="T38" s="87">
        <v>1</v>
      </c>
      <c r="U38" s="87">
        <v>0</v>
      </c>
      <c r="V38" s="110">
        <v>1</v>
      </c>
      <c r="W38" s="110">
        <v>0</v>
      </c>
      <c r="X38" s="67">
        <v>1</v>
      </c>
      <c r="Y38" s="67"/>
      <c r="AA38" s="51">
        <f t="shared" si="1"/>
        <v>1</v>
      </c>
      <c r="AB38" s="60">
        <f t="shared" si="2"/>
        <v>0</v>
      </c>
      <c r="AC38" s="58">
        <f t="shared" si="3"/>
        <v>0</v>
      </c>
      <c r="AD38" s="89">
        <f>U38/T38</f>
        <v>0</v>
      </c>
      <c r="AE38" s="113">
        <f t="shared" si="5"/>
        <v>0</v>
      </c>
      <c r="AF38" s="52">
        <f t="shared" si="0"/>
        <v>0</v>
      </c>
      <c r="AG38" s="53">
        <f t="shared" si="6"/>
        <v>0.16666666666666666</v>
      </c>
      <c r="AH38" s="63"/>
    </row>
    <row r="39" spans="1:34" ht="105" x14ac:dyDescent="0.25">
      <c r="A39" s="2" t="s">
        <v>6</v>
      </c>
      <c r="B39" s="2" t="s">
        <v>76</v>
      </c>
      <c r="C39" s="32" t="s">
        <v>55</v>
      </c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28">
        <v>30</v>
      </c>
      <c r="O39" s="29">
        <v>30</v>
      </c>
      <c r="P39" s="30">
        <v>30</v>
      </c>
      <c r="Q39" s="30">
        <v>30</v>
      </c>
      <c r="R39" s="27">
        <v>30</v>
      </c>
      <c r="S39" s="27">
        <v>30</v>
      </c>
      <c r="T39" s="87">
        <v>40</v>
      </c>
      <c r="U39" s="87">
        <v>40</v>
      </c>
      <c r="V39" s="110">
        <v>40</v>
      </c>
      <c r="W39" s="110">
        <v>40</v>
      </c>
      <c r="X39" s="67">
        <v>40</v>
      </c>
      <c r="Y39" s="67"/>
      <c r="AA39" s="51">
        <f t="shared" si="1"/>
        <v>1</v>
      </c>
      <c r="AB39" s="60">
        <f t="shared" si="2"/>
        <v>1</v>
      </c>
      <c r="AC39" s="58">
        <f t="shared" si="3"/>
        <v>1</v>
      </c>
      <c r="AD39" s="89">
        <f t="shared" si="4"/>
        <v>1</v>
      </c>
      <c r="AE39" s="113">
        <f t="shared" si="5"/>
        <v>1</v>
      </c>
      <c r="AF39" s="52">
        <f t="shared" si="0"/>
        <v>1</v>
      </c>
      <c r="AG39" s="53">
        <f t="shared" si="6"/>
        <v>1</v>
      </c>
      <c r="AH39" s="63"/>
    </row>
    <row r="40" spans="1:34" ht="90" x14ac:dyDescent="0.25">
      <c r="A40" s="2" t="s">
        <v>32</v>
      </c>
      <c r="B40" s="2" t="s">
        <v>75</v>
      </c>
      <c r="C40" s="32" t="s">
        <v>60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28">
        <v>2</v>
      </c>
      <c r="O40" s="29">
        <v>2</v>
      </c>
      <c r="P40" s="30">
        <v>2</v>
      </c>
      <c r="Q40" s="30">
        <v>1</v>
      </c>
      <c r="R40" s="27">
        <v>2</v>
      </c>
      <c r="S40" s="27">
        <v>1</v>
      </c>
      <c r="T40" s="87">
        <v>2</v>
      </c>
      <c r="U40" s="87">
        <v>1</v>
      </c>
      <c r="V40" s="110">
        <v>2</v>
      </c>
      <c r="W40" s="110">
        <v>1</v>
      </c>
      <c r="X40" s="67">
        <v>2</v>
      </c>
      <c r="Y40" s="67"/>
      <c r="AA40" s="51">
        <f t="shared" si="1"/>
        <v>1</v>
      </c>
      <c r="AB40" s="60">
        <f t="shared" si="2"/>
        <v>0.5</v>
      </c>
      <c r="AC40" s="58">
        <f t="shared" si="3"/>
        <v>0.5</v>
      </c>
      <c r="AD40" s="89">
        <f t="shared" si="4"/>
        <v>0.5</v>
      </c>
      <c r="AE40" s="113">
        <f t="shared" si="5"/>
        <v>0.5</v>
      </c>
      <c r="AF40" s="52">
        <f t="shared" si="0"/>
        <v>0.5</v>
      </c>
      <c r="AG40" s="53">
        <f t="shared" si="6"/>
        <v>0.58333333333333337</v>
      </c>
      <c r="AH40" s="63"/>
    </row>
  </sheetData>
  <mergeCells count="8">
    <mergeCell ref="A1:A5"/>
    <mergeCell ref="B1:B5"/>
    <mergeCell ref="C1:C5"/>
    <mergeCell ref="A37:Y37"/>
    <mergeCell ref="A22:Y22"/>
    <mergeCell ref="A7:Y7"/>
    <mergeCell ref="A11:Y11"/>
    <mergeCell ref="D1:Y4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3"/>
  <sheetViews>
    <sheetView tabSelected="1" workbookViewId="0">
      <selection activeCell="AE10" sqref="AE10"/>
    </sheetView>
  </sheetViews>
  <sheetFormatPr defaultRowHeight="15" x14ac:dyDescent="0.25"/>
  <cols>
    <col min="2" max="2" width="30.85546875" customWidth="1"/>
    <col min="4" max="13" width="0" hidden="1" customWidth="1"/>
    <col min="14" max="14" width="11.5703125" bestFit="1" customWidth="1"/>
    <col min="15" max="15" width="12.42578125" customWidth="1"/>
    <col min="16" max="17" width="11.42578125" customWidth="1"/>
    <col min="18" max="18" width="11.7109375" customWidth="1"/>
    <col min="19" max="19" width="12.140625" customWidth="1"/>
    <col min="20" max="20" width="12.28515625" style="11" customWidth="1"/>
    <col min="21" max="21" width="12.7109375" style="11" customWidth="1"/>
    <col min="22" max="22" width="12.7109375" style="118" customWidth="1"/>
    <col min="23" max="23" width="11.7109375" style="118" customWidth="1"/>
    <col min="24" max="25" width="9.140625" style="11"/>
    <col min="29" max="29" width="9.28515625" customWidth="1"/>
    <col min="33" max="33" width="12" customWidth="1"/>
  </cols>
  <sheetData>
    <row r="1" spans="1:33" ht="15" customHeight="1" x14ac:dyDescent="0.25">
      <c r="A1" s="93" t="s">
        <v>0</v>
      </c>
      <c r="B1" s="93" t="s">
        <v>1</v>
      </c>
      <c r="C1" s="93" t="s">
        <v>2</v>
      </c>
      <c r="D1" s="102" t="s">
        <v>15</v>
      </c>
      <c r="E1" s="103"/>
      <c r="F1" s="103"/>
      <c r="G1" s="103"/>
      <c r="H1" s="104"/>
      <c r="I1" s="104"/>
      <c r="J1" s="104"/>
      <c r="K1" s="104"/>
      <c r="L1" s="104"/>
      <c r="M1" s="104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</row>
    <row r="2" spans="1:33" x14ac:dyDescent="0.25">
      <c r="A2" s="93"/>
      <c r="B2" s="93"/>
      <c r="C2" s="93"/>
      <c r="D2" s="102"/>
      <c r="E2" s="103"/>
      <c r="F2" s="103"/>
      <c r="G2" s="103"/>
      <c r="H2" s="104"/>
      <c r="I2" s="104"/>
      <c r="J2" s="104"/>
      <c r="K2" s="104"/>
      <c r="L2" s="104"/>
      <c r="M2" s="104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</row>
    <row r="3" spans="1:33" x14ac:dyDescent="0.25">
      <c r="A3" s="93"/>
      <c r="B3" s="93"/>
      <c r="C3" s="93"/>
      <c r="D3" s="102"/>
      <c r="E3" s="103"/>
      <c r="F3" s="103"/>
      <c r="G3" s="103"/>
      <c r="H3" s="104"/>
      <c r="I3" s="104"/>
      <c r="J3" s="104"/>
      <c r="K3" s="104"/>
      <c r="L3" s="104"/>
      <c r="M3" s="104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</row>
    <row r="4" spans="1:33" x14ac:dyDescent="0.25">
      <c r="A4" s="93"/>
      <c r="B4" s="93"/>
      <c r="C4" s="93"/>
      <c r="D4" s="106"/>
      <c r="E4" s="107"/>
      <c r="F4" s="107"/>
      <c r="G4" s="107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</row>
    <row r="5" spans="1:33" ht="30" x14ac:dyDescent="0.3">
      <c r="A5" s="93"/>
      <c r="B5" s="93"/>
      <c r="C5" s="93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14" t="s">
        <v>25</v>
      </c>
      <c r="W5" s="114" t="s">
        <v>26</v>
      </c>
      <c r="X5" s="10" t="s">
        <v>27</v>
      </c>
      <c r="Y5" s="10" t="s">
        <v>28</v>
      </c>
      <c r="AA5" s="54" t="s">
        <v>82</v>
      </c>
      <c r="AB5" s="55"/>
      <c r="AC5" s="55"/>
      <c r="AD5" s="55"/>
      <c r="AE5" s="55"/>
      <c r="AF5" s="55"/>
      <c r="AG5" s="74" t="s">
        <v>83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82">
        <v>10</v>
      </c>
      <c r="U6" s="82">
        <v>11</v>
      </c>
      <c r="V6" s="115">
        <v>12</v>
      </c>
      <c r="W6" s="115">
        <v>13</v>
      </c>
      <c r="X6" s="66">
        <v>14</v>
      </c>
      <c r="Y6" s="66">
        <v>15</v>
      </c>
      <c r="AA6" s="49">
        <v>2019</v>
      </c>
      <c r="AB6" s="59">
        <v>2020</v>
      </c>
      <c r="AC6" s="71">
        <v>2021</v>
      </c>
      <c r="AD6" s="88">
        <v>2022</v>
      </c>
      <c r="AE6" s="118">
        <v>2023</v>
      </c>
      <c r="AF6">
        <v>2024</v>
      </c>
      <c r="AG6" s="74"/>
    </row>
    <row r="7" spans="1:33" x14ac:dyDescent="0.25">
      <c r="A7" s="98" t="s">
        <v>29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AA7" s="49"/>
      <c r="AB7" s="59"/>
      <c r="AC7" s="71"/>
      <c r="AD7" s="88"/>
      <c r="AE7" s="118"/>
      <c r="AG7" s="74"/>
    </row>
    <row r="8" spans="1:33" x14ac:dyDescent="0.25">
      <c r="A8" s="45"/>
      <c r="B8" s="44" t="s">
        <v>84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65">
        <f>N9+N10+N11</f>
        <v>74137584.599999994</v>
      </c>
      <c r="O8" s="65">
        <f t="shared" ref="O8:P8" si="0">O9+O10+O11</f>
        <v>72958478.840000004</v>
      </c>
      <c r="P8" s="65">
        <f t="shared" si="0"/>
        <v>67895706.520000011</v>
      </c>
      <c r="Q8" s="65">
        <f>Q9+Q10+Q11</f>
        <v>67806390.780000001</v>
      </c>
      <c r="R8" s="56" t="s">
        <v>90</v>
      </c>
      <c r="S8" s="56" t="s">
        <v>91</v>
      </c>
      <c r="T8" s="68" t="s">
        <v>99</v>
      </c>
      <c r="U8" s="68" t="s">
        <v>98</v>
      </c>
      <c r="V8" s="116" t="s">
        <v>114</v>
      </c>
      <c r="W8" s="116" t="s">
        <v>115</v>
      </c>
      <c r="X8" s="68">
        <f t="shared" ref="X8" si="1">X9+X10+X11</f>
        <v>2472700</v>
      </c>
      <c r="Y8" s="68"/>
      <c r="AA8" s="49"/>
      <c r="AB8" s="59"/>
      <c r="AC8" s="71"/>
      <c r="AD8" s="88"/>
      <c r="AE8" s="118"/>
      <c r="AG8" s="74"/>
    </row>
    <row r="9" spans="1:33" ht="54" customHeight="1" x14ac:dyDescent="0.25">
      <c r="A9" s="2" t="s">
        <v>5</v>
      </c>
      <c r="B9" s="70" t="s">
        <v>64</v>
      </c>
      <c r="C9" s="2" t="s">
        <v>67</v>
      </c>
      <c r="D9" s="4"/>
      <c r="E9" s="4"/>
      <c r="F9" s="6"/>
      <c r="G9" s="6"/>
      <c r="H9" s="7"/>
      <c r="I9" s="7"/>
      <c r="J9" s="9"/>
      <c r="K9" s="9"/>
      <c r="L9" s="8"/>
      <c r="M9" s="8"/>
      <c r="N9" s="39" t="s">
        <v>74</v>
      </c>
      <c r="O9" s="36">
        <v>71647278.840000004</v>
      </c>
      <c r="P9" s="37">
        <v>66595706.520000003</v>
      </c>
      <c r="Q9" s="37">
        <v>66506390.780000001</v>
      </c>
      <c r="R9" s="38">
        <v>63562660.359999999</v>
      </c>
      <c r="S9" s="38">
        <v>63492561.909999996</v>
      </c>
      <c r="T9" s="80" t="s">
        <v>92</v>
      </c>
      <c r="U9" s="80" t="s">
        <v>96</v>
      </c>
      <c r="V9" s="117">
        <v>11377042.99</v>
      </c>
      <c r="W9" s="117">
        <v>11333147.609999999</v>
      </c>
      <c r="X9" s="69">
        <v>2072700</v>
      </c>
      <c r="Y9" s="69"/>
      <c r="AA9" s="57">
        <f>O8/N8</f>
        <v>0.9840957084539278</v>
      </c>
      <c r="AB9" s="64">
        <f>Q8/P8</f>
        <v>0.9986845156405626</v>
      </c>
      <c r="AC9" s="72">
        <f>S8/R8</f>
        <v>0.99891927883298426</v>
      </c>
      <c r="AD9" s="91">
        <f>U8/T8</f>
        <v>0.99858433862200435</v>
      </c>
      <c r="AE9" s="119">
        <f>W8/V8</f>
        <v>0.9969438061693946</v>
      </c>
      <c r="AF9" s="73">
        <f>Y8/X8</f>
        <v>0</v>
      </c>
      <c r="AG9" s="74">
        <f>(AA9+AB9+AC9+AD9+AE9+AF9)/6</f>
        <v>0.82953794128647884</v>
      </c>
    </row>
    <row r="10" spans="1:33" ht="61.5" customHeight="1" x14ac:dyDescent="0.25">
      <c r="A10" s="2" t="s">
        <v>6</v>
      </c>
      <c r="B10" s="35" t="s">
        <v>65</v>
      </c>
      <c r="C10" s="2" t="s">
        <v>67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36">
        <v>0</v>
      </c>
      <c r="O10" s="36">
        <v>0</v>
      </c>
      <c r="P10" s="37">
        <v>0</v>
      </c>
      <c r="Q10" s="37">
        <v>0</v>
      </c>
      <c r="R10" s="38">
        <v>0</v>
      </c>
      <c r="S10" s="38"/>
      <c r="T10" s="80">
        <v>0</v>
      </c>
      <c r="U10" s="80">
        <v>0</v>
      </c>
      <c r="V10" s="117">
        <v>0</v>
      </c>
      <c r="W10" s="117"/>
      <c r="X10" s="69">
        <v>0</v>
      </c>
      <c r="Y10" s="69"/>
    </row>
    <row r="11" spans="1:33" ht="63" customHeight="1" x14ac:dyDescent="0.25">
      <c r="A11" s="2" t="s">
        <v>32</v>
      </c>
      <c r="B11" s="35" t="s">
        <v>66</v>
      </c>
      <c r="C11" s="2" t="s">
        <v>67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40">
        <v>1311200</v>
      </c>
      <c r="O11" s="41">
        <v>1311200</v>
      </c>
      <c r="P11" s="42">
        <v>1300000</v>
      </c>
      <c r="Q11" s="42">
        <v>1300000</v>
      </c>
      <c r="R11" s="38">
        <v>1300000</v>
      </c>
      <c r="S11" s="38">
        <v>1300000</v>
      </c>
      <c r="T11" s="81">
        <v>2650000</v>
      </c>
      <c r="U11" s="81">
        <v>2650000</v>
      </c>
      <c r="V11" s="117">
        <v>2985717.5</v>
      </c>
      <c r="W11" s="117">
        <v>2985717.5</v>
      </c>
      <c r="X11" s="69">
        <v>400000</v>
      </c>
      <c r="Y11" s="69"/>
    </row>
    <row r="12" spans="1:33" x14ac:dyDescent="0.25">
      <c r="A12" s="99" t="s">
        <v>33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</row>
    <row r="13" spans="1:33" ht="39" x14ac:dyDescent="0.25">
      <c r="A13" s="15" t="s">
        <v>5</v>
      </c>
      <c r="B13" s="24" t="s">
        <v>68</v>
      </c>
      <c r="C13" s="17" t="s">
        <v>67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36">
        <v>2197884.6</v>
      </c>
      <c r="O13" s="36">
        <v>2050092.32</v>
      </c>
      <c r="P13" s="37">
        <v>1520006.52</v>
      </c>
      <c r="Q13" s="37">
        <v>1447275.78</v>
      </c>
      <c r="R13" s="38">
        <v>1534760.36</v>
      </c>
      <c r="S13" s="38">
        <v>1484101.48</v>
      </c>
      <c r="T13" s="83" t="s">
        <v>93</v>
      </c>
      <c r="U13" s="83" t="s">
        <v>97</v>
      </c>
      <c r="V13" s="117">
        <v>1592042.99</v>
      </c>
      <c r="W13" s="117">
        <v>1548291.61</v>
      </c>
      <c r="X13" s="67">
        <v>1772700</v>
      </c>
      <c r="Y13" s="67"/>
    </row>
    <row r="14" spans="1:33" ht="25.5" x14ac:dyDescent="0.25">
      <c r="A14" s="2" t="s">
        <v>6</v>
      </c>
      <c r="B14" s="26" t="s">
        <v>69</v>
      </c>
      <c r="C14" s="17" t="s">
        <v>67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36">
        <v>0</v>
      </c>
      <c r="O14" s="36">
        <v>0</v>
      </c>
      <c r="P14" s="37">
        <v>0</v>
      </c>
      <c r="Q14" s="37">
        <v>0</v>
      </c>
      <c r="R14" s="38">
        <v>0</v>
      </c>
      <c r="S14" s="38"/>
      <c r="T14" s="83">
        <v>0</v>
      </c>
      <c r="U14" s="83"/>
      <c r="V14" s="117">
        <v>0</v>
      </c>
      <c r="W14" s="117">
        <v>0</v>
      </c>
      <c r="X14" s="67">
        <v>0</v>
      </c>
      <c r="Y14" s="67"/>
    </row>
    <row r="15" spans="1:33" ht="51" x14ac:dyDescent="0.25">
      <c r="A15" s="2" t="s">
        <v>32</v>
      </c>
      <c r="B15" s="26" t="s">
        <v>70</v>
      </c>
      <c r="C15" s="17" t="s">
        <v>67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36">
        <v>53930000</v>
      </c>
      <c r="O15" s="36">
        <v>53270384.25</v>
      </c>
      <c r="P15" s="37">
        <v>52924000</v>
      </c>
      <c r="Q15" s="37">
        <v>52924000</v>
      </c>
      <c r="R15" s="38">
        <v>52200000</v>
      </c>
      <c r="S15" s="38">
        <v>52200000</v>
      </c>
      <c r="T15" s="84">
        <v>45874100</v>
      </c>
      <c r="U15" s="83" t="s">
        <v>94</v>
      </c>
      <c r="V15" s="117">
        <v>0</v>
      </c>
      <c r="W15" s="117">
        <v>0</v>
      </c>
      <c r="X15" s="67">
        <v>0</v>
      </c>
      <c r="Y15" s="67"/>
    </row>
    <row r="16" spans="1:33" ht="38.25" x14ac:dyDescent="0.25">
      <c r="A16" s="2" t="s">
        <v>35</v>
      </c>
      <c r="B16" s="26" t="s">
        <v>89</v>
      </c>
      <c r="C16" s="17" t="s">
        <v>67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36">
        <v>16698500</v>
      </c>
      <c r="O16" s="36">
        <v>16326802.27</v>
      </c>
      <c r="P16" s="37">
        <v>12111500</v>
      </c>
      <c r="Q16" s="37">
        <v>12111415</v>
      </c>
      <c r="R16" s="38">
        <v>9710100</v>
      </c>
      <c r="S16" s="38">
        <v>9690660.4299999997</v>
      </c>
      <c r="T16" s="84">
        <v>8609700</v>
      </c>
      <c r="U16" s="83" t="s">
        <v>95</v>
      </c>
      <c r="V16" s="117">
        <v>9684000</v>
      </c>
      <c r="W16" s="117">
        <v>9683921</v>
      </c>
      <c r="X16" s="67">
        <v>0</v>
      </c>
      <c r="Y16" s="67"/>
    </row>
    <row r="17" spans="1:25" ht="127.5" x14ac:dyDescent="0.25">
      <c r="A17" s="2" t="s">
        <v>36</v>
      </c>
      <c r="B17" s="26" t="s">
        <v>88</v>
      </c>
      <c r="C17" s="17" t="s">
        <v>67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36"/>
      <c r="O17" s="36"/>
      <c r="P17" s="37">
        <v>40200</v>
      </c>
      <c r="Q17" s="37">
        <v>23700</v>
      </c>
      <c r="R17" s="38">
        <v>117800</v>
      </c>
      <c r="S17" s="38">
        <v>117800</v>
      </c>
      <c r="T17" s="84">
        <v>120100</v>
      </c>
      <c r="U17" s="84">
        <v>120017</v>
      </c>
      <c r="V17" s="117">
        <v>101000</v>
      </c>
      <c r="W17" s="117">
        <v>100935</v>
      </c>
      <c r="X17" s="67"/>
      <c r="Y17" s="67"/>
    </row>
    <row r="18" spans="1:25" ht="15" customHeight="1" x14ac:dyDescent="0.25">
      <c r="A18" s="97" t="s">
        <v>42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</row>
    <row r="19" spans="1:25" ht="38.25" x14ac:dyDescent="0.25">
      <c r="A19" s="2" t="s">
        <v>5</v>
      </c>
      <c r="B19" s="35" t="s">
        <v>71</v>
      </c>
      <c r="C19" s="2"/>
      <c r="D19" s="4"/>
      <c r="E19" s="4"/>
      <c r="F19" s="6"/>
      <c r="G19" s="6"/>
      <c r="H19" s="7"/>
      <c r="I19" s="7"/>
      <c r="J19" s="9"/>
      <c r="K19" s="9"/>
      <c r="L19" s="8"/>
      <c r="M19" s="8"/>
      <c r="N19" s="36">
        <v>0</v>
      </c>
      <c r="O19" s="36">
        <v>0</v>
      </c>
      <c r="P19" s="37">
        <v>0</v>
      </c>
      <c r="Q19" s="37">
        <v>0</v>
      </c>
      <c r="R19" s="38">
        <v>0</v>
      </c>
      <c r="S19" s="38">
        <v>0</v>
      </c>
      <c r="T19" s="83">
        <v>0</v>
      </c>
      <c r="U19" s="83">
        <v>0</v>
      </c>
      <c r="V19" s="117">
        <v>0</v>
      </c>
      <c r="W19" s="117">
        <v>0</v>
      </c>
      <c r="X19" s="69">
        <v>0</v>
      </c>
      <c r="Y19" s="69"/>
    </row>
    <row r="20" spans="1:25" ht="63.75" x14ac:dyDescent="0.25">
      <c r="A20" s="2" t="s">
        <v>6</v>
      </c>
      <c r="B20" s="35" t="s">
        <v>72</v>
      </c>
      <c r="C20" s="2"/>
      <c r="D20" s="4"/>
      <c r="E20" s="4"/>
      <c r="F20" s="6"/>
      <c r="G20" s="6"/>
      <c r="H20" s="7"/>
      <c r="I20" s="7"/>
      <c r="J20" s="9"/>
      <c r="K20" s="9"/>
      <c r="L20" s="8"/>
      <c r="M20" s="8"/>
      <c r="N20" s="36">
        <v>0</v>
      </c>
      <c r="O20" s="36">
        <v>0</v>
      </c>
      <c r="P20" s="37">
        <v>0</v>
      </c>
      <c r="Q20" s="37">
        <v>0</v>
      </c>
      <c r="R20" s="38">
        <v>0</v>
      </c>
      <c r="S20" s="38">
        <v>0</v>
      </c>
      <c r="T20" s="83">
        <v>0</v>
      </c>
      <c r="U20" s="83">
        <v>0</v>
      </c>
      <c r="V20" s="117">
        <v>0</v>
      </c>
      <c r="W20" s="117">
        <v>0</v>
      </c>
      <c r="X20" s="69">
        <v>0</v>
      </c>
      <c r="Y20" s="69"/>
    </row>
    <row r="21" spans="1:25" ht="51" x14ac:dyDescent="0.25">
      <c r="A21" s="2" t="s">
        <v>32</v>
      </c>
      <c r="B21" s="34" t="s">
        <v>73</v>
      </c>
      <c r="C21" s="2"/>
      <c r="D21" s="4"/>
      <c r="E21" s="4"/>
      <c r="F21" s="6"/>
      <c r="G21" s="6"/>
      <c r="H21" s="7"/>
      <c r="I21" s="7"/>
      <c r="J21" s="9"/>
      <c r="K21" s="9"/>
      <c r="L21" s="8"/>
      <c r="M21" s="8"/>
      <c r="N21" s="43">
        <v>0</v>
      </c>
      <c r="O21" s="36">
        <v>0</v>
      </c>
      <c r="P21" s="37">
        <v>0</v>
      </c>
      <c r="Q21" s="37">
        <v>0</v>
      </c>
      <c r="R21" s="38">
        <v>0</v>
      </c>
      <c r="S21" s="38">
        <v>0</v>
      </c>
      <c r="T21" s="83">
        <v>0</v>
      </c>
      <c r="U21" s="83">
        <v>0</v>
      </c>
      <c r="V21" s="117">
        <v>0</v>
      </c>
      <c r="W21" s="117">
        <v>0</v>
      </c>
      <c r="X21" s="69">
        <v>0</v>
      </c>
      <c r="Y21" s="69"/>
    </row>
    <row r="22" spans="1:25" x14ac:dyDescent="0.25">
      <c r="A22" s="94" t="s">
        <v>43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6"/>
    </row>
    <row r="23" spans="1:25" ht="63.75" x14ac:dyDescent="0.25">
      <c r="A23" s="19" t="s">
        <v>5</v>
      </c>
      <c r="B23" s="35" t="s">
        <v>66</v>
      </c>
      <c r="C23" s="21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40">
        <v>1311200</v>
      </c>
      <c r="O23" s="41">
        <v>1311200</v>
      </c>
      <c r="P23" s="42">
        <v>1300000</v>
      </c>
      <c r="Q23" s="42">
        <v>1300000</v>
      </c>
      <c r="R23" s="38">
        <v>1300000</v>
      </c>
      <c r="S23" s="38">
        <v>1300000</v>
      </c>
      <c r="T23" s="84">
        <v>2650000</v>
      </c>
      <c r="U23" s="84">
        <v>2650000</v>
      </c>
      <c r="V23" s="117">
        <v>2985717.5</v>
      </c>
      <c r="W23" s="117">
        <v>2985717.5</v>
      </c>
      <c r="X23" s="69">
        <v>400000</v>
      </c>
      <c r="Y23" s="69"/>
    </row>
  </sheetData>
  <mergeCells count="8">
    <mergeCell ref="A22:Y22"/>
    <mergeCell ref="A1:A5"/>
    <mergeCell ref="B1:B5"/>
    <mergeCell ref="C1:C5"/>
    <mergeCell ref="D1:Y4"/>
    <mergeCell ref="A7:Y7"/>
    <mergeCell ref="A12:Y12"/>
    <mergeCell ref="A18:Y1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2021-01-25T07:43:54Z</cp:lastPrinted>
  <dcterms:created xsi:type="dcterms:W3CDTF">2019-01-15T02:00:14Z</dcterms:created>
  <dcterms:modified xsi:type="dcterms:W3CDTF">2024-03-04T07:07:46Z</dcterms:modified>
</cp:coreProperties>
</file>