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120" yWindow="120" windowWidth="9720" windowHeight="7320"/>
  </bookViews>
  <sheets>
    <sheet name="приложение 3" sheetId="1" r:id="rId1"/>
    <sheet name="приложение 4" sheetId="2" r:id="rId2"/>
  </sheets>
  <definedNames>
    <definedName name="_xlnm.Print_Area" localSheetId="0">'приложение 3'!$A$1:$AD$38</definedName>
    <definedName name="_xlnm.Print_Area" localSheetId="1">'приложение 4'!$A$1:$W$78</definedName>
  </definedNames>
  <calcPr calcId="145621"/>
</workbook>
</file>

<file path=xl/calcChain.xml><?xml version="1.0" encoding="utf-8"?>
<calcChain xmlns="http://schemas.openxmlformats.org/spreadsheetml/2006/main">
  <c r="Z11" i="1" l="1"/>
  <c r="Y11" i="1"/>
  <c r="V7" i="2"/>
  <c r="R7" i="2"/>
  <c r="Y10" i="1"/>
  <c r="W9" i="1"/>
  <c r="W10" i="1"/>
  <c r="W12" i="1"/>
  <c r="W13" i="1"/>
  <c r="W14" i="1"/>
  <c r="W15" i="1"/>
  <c r="W16" i="1"/>
  <c r="W18" i="1"/>
  <c r="W19" i="1"/>
  <c r="W20" i="1"/>
  <c r="W21" i="1"/>
  <c r="W23" i="1"/>
  <c r="W25" i="1"/>
  <c r="W26" i="1"/>
  <c r="W27" i="1"/>
  <c r="W28" i="1"/>
  <c r="W29" i="1"/>
  <c r="W30" i="1"/>
  <c r="W31" i="1"/>
  <c r="W32" i="1"/>
  <c r="W8" i="1"/>
  <c r="J51" i="2" l="1"/>
  <c r="J69" i="2"/>
  <c r="J70" i="2"/>
  <c r="J68" i="2" s="1"/>
  <c r="J16" i="2"/>
  <c r="H69" i="2" l="1"/>
  <c r="I16" i="2"/>
  <c r="I69" i="2" s="1"/>
  <c r="I68" i="2" s="1"/>
  <c r="H16" i="2"/>
  <c r="F69" i="2"/>
  <c r="F68" i="2" s="1"/>
  <c r="G16" i="2"/>
  <c r="G69" i="2" s="1"/>
  <c r="G68" i="2" s="1"/>
  <c r="Q7" i="2" s="1"/>
  <c r="F16" i="2"/>
  <c r="R32" i="1" l="1"/>
  <c r="R31" i="1"/>
  <c r="R30" i="1"/>
  <c r="R25" i="1"/>
  <c r="R10" i="1"/>
  <c r="R9" i="1"/>
  <c r="R8" i="1"/>
  <c r="V12" i="1" l="1"/>
  <c r="V13" i="1"/>
  <c r="V14" i="1"/>
  <c r="V15" i="1"/>
  <c r="V16" i="1"/>
  <c r="V18" i="1"/>
  <c r="V19" i="1"/>
  <c r="V20" i="1"/>
  <c r="V21" i="1"/>
  <c r="V23" i="1"/>
  <c r="V25" i="1"/>
  <c r="V26" i="1"/>
  <c r="V27" i="1"/>
  <c r="V28" i="1"/>
  <c r="V29" i="1"/>
  <c r="V30" i="1"/>
  <c r="V31" i="1"/>
  <c r="V32" i="1"/>
  <c r="U12" i="1"/>
  <c r="U13" i="1"/>
  <c r="U14" i="1"/>
  <c r="U15" i="1"/>
  <c r="U16" i="1"/>
  <c r="U18" i="1"/>
  <c r="U19" i="1"/>
  <c r="U20" i="1"/>
  <c r="U21" i="1"/>
  <c r="U23" i="1"/>
  <c r="U25" i="1"/>
  <c r="U26" i="1"/>
  <c r="U27" i="1"/>
  <c r="U28" i="1"/>
  <c r="U29" i="1"/>
  <c r="U30" i="1"/>
  <c r="U31" i="1"/>
  <c r="U32" i="1"/>
  <c r="T12" i="1"/>
  <c r="T13" i="1"/>
  <c r="T14" i="1"/>
  <c r="T15" i="1"/>
  <c r="T16" i="1"/>
  <c r="T18" i="1"/>
  <c r="T19" i="1"/>
  <c r="T20" i="1"/>
  <c r="T21" i="1"/>
  <c r="T23" i="1"/>
  <c r="T25" i="1"/>
  <c r="T26" i="1"/>
  <c r="T27" i="1"/>
  <c r="T28" i="1"/>
  <c r="T29" i="1"/>
  <c r="T30" i="1"/>
  <c r="T31" i="1"/>
  <c r="T32" i="1"/>
  <c r="S12" i="1"/>
  <c r="S13" i="1"/>
  <c r="S14" i="1"/>
  <c r="S15" i="1"/>
  <c r="S16" i="1"/>
  <c r="S18" i="1"/>
  <c r="S19" i="1"/>
  <c r="S20" i="1"/>
  <c r="S21" i="1"/>
  <c r="S23" i="1"/>
  <c r="S25" i="1"/>
  <c r="S26" i="1"/>
  <c r="S27" i="1"/>
  <c r="S28" i="1"/>
  <c r="S29" i="1"/>
  <c r="S30" i="1"/>
  <c r="S31" i="1"/>
  <c r="S32" i="1"/>
  <c r="R12" i="1"/>
  <c r="Z10" i="1" s="1"/>
  <c r="R13" i="1"/>
  <c r="R14" i="1"/>
  <c r="R15" i="1"/>
  <c r="R16" i="1"/>
  <c r="R18" i="1"/>
  <c r="R19" i="1"/>
  <c r="R20" i="1"/>
  <c r="R21" i="1"/>
  <c r="R23" i="1"/>
  <c r="R26" i="1"/>
  <c r="R27" i="1"/>
  <c r="R28" i="1"/>
  <c r="R29" i="1"/>
  <c r="Q12" i="1"/>
  <c r="Q13" i="1"/>
  <c r="Q14" i="1"/>
  <c r="Q15" i="1"/>
  <c r="Q16" i="1"/>
  <c r="Q18" i="1"/>
  <c r="Q19" i="1"/>
  <c r="Q20" i="1"/>
  <c r="Q21" i="1"/>
  <c r="Q23" i="1"/>
  <c r="Q25" i="1"/>
  <c r="Q26" i="1"/>
  <c r="Q27" i="1"/>
  <c r="Q28" i="1"/>
  <c r="Q29" i="1"/>
  <c r="Q30" i="1"/>
  <c r="Q31" i="1"/>
  <c r="Q32" i="1"/>
  <c r="V8" i="1"/>
  <c r="V9" i="1"/>
  <c r="U8" i="1"/>
  <c r="U9" i="1"/>
  <c r="T8" i="1"/>
  <c r="T9" i="1"/>
  <c r="S8" i="1"/>
  <c r="S9" i="1"/>
  <c r="Q8" i="1"/>
  <c r="Q10" i="1"/>
  <c r="Q9" i="1"/>
  <c r="V10" i="1"/>
  <c r="U10" i="1"/>
  <c r="T10" i="1"/>
  <c r="S10" i="1"/>
  <c r="N41" i="2" l="1"/>
  <c r="L41" i="2"/>
  <c r="N16" i="2"/>
  <c r="L16" i="2"/>
  <c r="N31" i="2"/>
  <c r="L31" i="2"/>
  <c r="H32" i="2"/>
  <c r="J32" i="2"/>
  <c r="L32" i="2"/>
  <c r="N32" i="2"/>
  <c r="H33" i="2"/>
  <c r="J33" i="2"/>
  <c r="L33" i="2"/>
  <c r="N33" i="2"/>
  <c r="H34" i="2"/>
  <c r="J34" i="2"/>
  <c r="L34" i="2"/>
  <c r="N34" i="2"/>
  <c r="H35" i="2"/>
  <c r="J35" i="2"/>
  <c r="L35" i="2"/>
  <c r="N35" i="2"/>
  <c r="H42" i="2"/>
  <c r="J42" i="2"/>
  <c r="L42" i="2"/>
  <c r="N42" i="2"/>
  <c r="H43" i="2"/>
  <c r="J43" i="2"/>
  <c r="L43" i="2"/>
  <c r="N43" i="2"/>
  <c r="H44" i="2"/>
  <c r="J44" i="2"/>
  <c r="L44" i="2"/>
  <c r="N44" i="2"/>
  <c r="H45" i="2"/>
  <c r="J45" i="2"/>
  <c r="L45" i="2"/>
  <c r="N45" i="2"/>
  <c r="L51" i="2"/>
  <c r="N51" i="2"/>
  <c r="H52" i="2"/>
  <c r="J52" i="2"/>
  <c r="L52" i="2"/>
  <c r="N52" i="2"/>
  <c r="H53" i="2"/>
  <c r="J53" i="2"/>
  <c r="L53" i="2"/>
  <c r="N53" i="2"/>
  <c r="H54" i="2"/>
  <c r="J54" i="2"/>
  <c r="L54" i="2"/>
  <c r="N54" i="2"/>
  <c r="H55" i="2"/>
  <c r="J55" i="2"/>
  <c r="L55" i="2"/>
  <c r="N55" i="2"/>
  <c r="J17" i="2"/>
  <c r="L17" i="2"/>
  <c r="N17" i="2"/>
  <c r="H19" i="2"/>
  <c r="J19" i="2"/>
  <c r="L19" i="2"/>
  <c r="N19" i="2"/>
  <c r="H20" i="2"/>
  <c r="J20" i="2"/>
  <c r="L20" i="2"/>
  <c r="N20" i="2"/>
  <c r="L7" i="2"/>
  <c r="N7" i="2"/>
  <c r="F8" i="2"/>
  <c r="G8" i="2"/>
  <c r="H8" i="2"/>
  <c r="J8" i="2"/>
  <c r="L8" i="2"/>
  <c r="N8" i="2"/>
  <c r="F9" i="2"/>
  <c r="G9" i="2"/>
  <c r="H9" i="2"/>
  <c r="J9" i="2"/>
  <c r="L9" i="2"/>
  <c r="N9" i="2"/>
  <c r="F10" i="2"/>
  <c r="G10" i="2"/>
  <c r="H10" i="2"/>
  <c r="J10" i="2"/>
  <c r="L10" i="2"/>
  <c r="N10" i="2"/>
  <c r="L6" i="2"/>
  <c r="Y9" i="1" l="1"/>
  <c r="N70" i="2"/>
  <c r="L71" i="2"/>
  <c r="N72" i="2"/>
  <c r="L69" i="2"/>
  <c r="H71" i="2"/>
  <c r="J72" i="2"/>
  <c r="L73" i="2"/>
  <c r="H73" i="2"/>
  <c r="N71" i="2"/>
  <c r="J71" i="2"/>
  <c r="L70" i="2"/>
  <c r="H70" i="2"/>
  <c r="H68" i="2" s="1"/>
  <c r="N69" i="2"/>
  <c r="N73" i="2"/>
  <c r="J73" i="2"/>
  <c r="L72" i="2"/>
  <c r="H72" i="2"/>
  <c r="L68" i="2" l="1"/>
  <c r="T7" i="2" s="1"/>
  <c r="S7" i="2"/>
  <c r="N68" i="2"/>
  <c r="U7" i="2" s="1"/>
  <c r="E16" i="2" l="1"/>
  <c r="E51" i="2"/>
  <c r="D51" i="2"/>
  <c r="E45" i="2"/>
  <c r="D45" i="2"/>
  <c r="E44" i="2"/>
  <c r="D44" i="2"/>
  <c r="E43" i="2"/>
  <c r="D43" i="2"/>
  <c r="E42" i="2"/>
  <c r="D42" i="2"/>
  <c r="E6" i="2"/>
  <c r="E31" i="2"/>
  <c r="D16" i="2"/>
  <c r="E10" i="2"/>
  <c r="E20" i="2"/>
  <c r="E35" i="2"/>
  <c r="E55" i="2"/>
  <c r="D10" i="2"/>
  <c r="D20" i="2"/>
  <c r="D35" i="2"/>
  <c r="D55" i="2"/>
  <c r="E9" i="2"/>
  <c r="E19" i="2"/>
  <c r="E34" i="2"/>
  <c r="E54" i="2"/>
  <c r="D9" i="2"/>
  <c r="D19" i="2"/>
  <c r="D34" i="2"/>
  <c r="D54" i="2"/>
  <c r="E8" i="2"/>
  <c r="E33" i="2"/>
  <c r="E53" i="2"/>
  <c r="D8" i="2"/>
  <c r="D33" i="2"/>
  <c r="D53" i="2"/>
  <c r="E7" i="2"/>
  <c r="E17" i="2"/>
  <c r="E32" i="2"/>
  <c r="E52" i="2"/>
  <c r="D7" i="2"/>
  <c r="D17" i="2"/>
  <c r="D32" i="2"/>
  <c r="D52" i="2"/>
  <c r="D31" i="2"/>
  <c r="D6" i="2"/>
  <c r="D70" i="2" l="1"/>
  <c r="E71" i="2"/>
  <c r="D73" i="2"/>
  <c r="D72" i="2"/>
  <c r="E70" i="2"/>
  <c r="D69" i="2"/>
  <c r="D71" i="2"/>
  <c r="E69" i="2"/>
  <c r="E72" i="2"/>
  <c r="E73" i="2"/>
  <c r="D68" i="2" l="1"/>
  <c r="E68" i="2"/>
  <c r="P7" i="2" s="1"/>
  <c r="Z9" i="1" s="1"/>
</calcChain>
</file>

<file path=xl/sharedStrings.xml><?xml version="1.0" encoding="utf-8"?>
<sst xmlns="http://schemas.openxmlformats.org/spreadsheetml/2006/main" count="199" uniqueCount="104">
  <si>
    <t xml:space="preserve">                                             Анализ показателей результативности муниципальной программы</t>
  </si>
  <si>
    <t>№ п/п</t>
  </si>
  <si>
    <t>Наименование показателя результативности</t>
  </si>
  <si>
    <t>ед.изм.</t>
  </si>
  <si>
    <t>%</t>
  </si>
  <si>
    <t xml:space="preserve">«Содействие развитию учреждений образования и культуры в муниципальном образовании </t>
  </si>
  <si>
    <t>Показатель результативности 1.                     Повышение качества бухгалтерского обслуживания муниципальных учреждений образования и культуры муниципального образования Слюдянский район, передавших функций по ведению бухгалтерского, бюджетного и налогового учета</t>
  </si>
  <si>
    <t>Показатель результативности 2.                     Обеспечение условий развития муниципальной системы образования в условиях дальнейшей модернизации государственной образовательной политики;</t>
  </si>
  <si>
    <t>Показатель результативности 3.                      Развитие культурного потенциала личности и общества в целом;</t>
  </si>
  <si>
    <t>Показатель результативности 1.1.                        Соблюдение сроков выплаты заработной платы</t>
  </si>
  <si>
    <t xml:space="preserve">да-1,
нет-0
</t>
  </si>
  <si>
    <t>Показатель результативности 1.2.                            Отсутствие просроченной кредиторской и дебиторской задолженности при учете расчетов с поставщиками и подрядчиками</t>
  </si>
  <si>
    <t>Отсутствие -1
Имеется-0</t>
  </si>
  <si>
    <t>Показатель результативности 1.3.                                        Соблюдение сроков предоставления отчетности</t>
  </si>
  <si>
    <t xml:space="preserve">да-1  
нет-0
</t>
  </si>
  <si>
    <t>Показатель результативности 1.4                                        Степень полноты, достоверности информации об обслуживаемых учреждениях для размещения информации на официальном сайте о государственных (муниципальных) учреждениях</t>
  </si>
  <si>
    <t xml:space="preserve">%
</t>
  </si>
  <si>
    <t xml:space="preserve">Показатель результативности 1.5.                                       Своевременное размещение заказов на официальном сайте государственных закупок                         </t>
  </si>
  <si>
    <t>Показатель результативности 2.1.                        Доля образовательных учреждений района, включённых в решение задач развития системы работы с одарёнными детьми.</t>
  </si>
  <si>
    <t>Показатель результативности 2.2.                         Доля образовательных учреждений, включённых в систему непрерывного педагогического образования.</t>
  </si>
  <si>
    <t>шт.</t>
  </si>
  <si>
    <t>Показатель результативности 2.3.                        Процент укомплектованности образовательных учреждений педагогическими кадрами.</t>
  </si>
  <si>
    <t>Показатель результативности 2.4.                         Процент педагогических и руководящих кадров, успешно прошедших аттестацию.</t>
  </si>
  <si>
    <t>Показатель результативности 3.1.                        Развитие культурного потенциала личности и общества в целом.</t>
  </si>
  <si>
    <t>Начальник МКУ "Межотраслевая централизованная бухгалтерия муниципального образования Слюдянский район"</t>
  </si>
  <si>
    <t xml:space="preserve">Председатель МКУ "Комитет по социальной политике и культуре муниципального образования Слюдянский район"                                                                                                                                                    </t>
  </si>
  <si>
    <t xml:space="preserve">                                             Анализ объема финансирования муниципальной программы</t>
  </si>
  <si>
    <t xml:space="preserve">Наименование
Основных мероприятий
</t>
  </si>
  <si>
    <t xml:space="preserve">Источники
финансирования
</t>
  </si>
  <si>
    <t>1.</t>
  </si>
  <si>
    <t>Подпрограмма 1.«Оказание поддержки учреждениям образования, культуры  в решение финансово-хозяйственных задач в Слюдянском муниципальном район»</t>
  </si>
  <si>
    <t>МБ</t>
  </si>
  <si>
    <t>ОБ</t>
  </si>
  <si>
    <t>ФБ</t>
  </si>
  <si>
    <t>ДИ</t>
  </si>
  <si>
    <t>1.1</t>
  </si>
  <si>
    <t xml:space="preserve">Основное мероприятие 1.1.
Обеспечение функционирования муниципального казенного учреждения «Межотраслевая централизованная бухгалтерия муниципального образования Слюдянский район».
</t>
  </si>
  <si>
    <t>2.</t>
  </si>
  <si>
    <t>2.1.</t>
  </si>
  <si>
    <t xml:space="preserve">Основное мероприятие 2.1. 
Обеспечен Обеспечение функционирования информационно- методического центра.
</t>
  </si>
  <si>
    <t>3.</t>
  </si>
  <si>
    <t>Подпрограмма 3  «Проведение культурно-массовых мероприятий в Слюдянском муниципальном районе»</t>
  </si>
  <si>
    <t>3.1.</t>
  </si>
  <si>
    <t xml:space="preserve">Основное мероприятие 3.1.
Проведение культурно-массовых  мероприятий.
</t>
  </si>
  <si>
    <t>Всего:</t>
  </si>
  <si>
    <t>Председатель МКУ "Комитет по социальной политике и культуре муниципального образования Слюдянский район"</t>
  </si>
  <si>
    <t>ПЭ(ОБ)</t>
  </si>
  <si>
    <t>4.</t>
  </si>
  <si>
    <t>4.1.</t>
  </si>
  <si>
    <t>Основное мероприятие 4. Развитие единой образовательной информационной среды</t>
  </si>
  <si>
    <t xml:space="preserve">Показатель результативности 4.1.                               Численность учащихся в расчете на 1 персональный компьютер в ОУ </t>
  </si>
  <si>
    <t>чел.</t>
  </si>
  <si>
    <t xml:space="preserve">Показатель результативности 4.2.                                Доля педагогических работников, владеющих ИКТ, в общей численности педагогов </t>
  </si>
  <si>
    <t>Показатель результативности 4.3.                                       Доля общеобразовательных школ, имеющих доступ к сети Интернет</t>
  </si>
  <si>
    <t xml:space="preserve">Показатель результативности 4.4.                         Удельный вес школ, имеющих собственный информационный сайт </t>
  </si>
  <si>
    <t>Показатель результативности 4.5.                     Удельный вес школ, имеющих локальную сеть для формирования  единого информационного пространства образовательного учреждения</t>
  </si>
  <si>
    <t>Показатель результативности 4.6.                           Доля педагогов, принимающих участие в дистанционном обучении учащихся в роли сетевых преподавателей, кураторов</t>
  </si>
  <si>
    <t>Показатель результативности 4.7.                  Доля педагогов, принимающих участие в дистанционных конкурсах всероссийского и международного уровней</t>
  </si>
  <si>
    <t>Показатель результативности 4.8.                        Доля участников дистанционных олимпиад, конкурсов, курсов в процентах от общего числа обучающихся</t>
  </si>
  <si>
    <t>Подпрограмма 1  «Оказание поддержки учреждениям образования, культуры                                                                                                        в решение финансово-хозяйственных задач в Слюдянском муниципальном район»</t>
  </si>
  <si>
    <t>2.2.</t>
  </si>
  <si>
    <t xml:space="preserve">Основное мероприятие 2.2. 
Выплата "подъемных" молодым специалистам в возрасте до 35 лет в сфере образования
</t>
  </si>
  <si>
    <t>Подпрограмма 2.  «Развитие информационно- методического центра через работу с педагогическими кадрами      и  одарёнными детьми на 2014-2020 годы»</t>
  </si>
  <si>
    <t>Подпрограмма 4    «Развитие дистанционного образования муниципального образования  Слюдянский район на 2014-2020 годы»</t>
  </si>
  <si>
    <t>Итого по муниципальной программе «Содействие развитию учреждений образования и культуры в муниципальном образовании Слюдянский район на 2014-2020 годы» в том числе:</t>
  </si>
  <si>
    <t>Чудинова Н.Ю.</t>
  </si>
  <si>
    <t>Муниципальная программа «Содействие развитию учреждений образования и культуры в муниципальном образовании Слюдянский район на 2019-2024 годы»</t>
  </si>
  <si>
    <t>Подпрограмма 5    «Организация деятельности центра специализированной пищевой продукции и сервиса муниципального образования Слюдянский район»</t>
  </si>
  <si>
    <t>Основное мероприятие 5. Обеспечение деятельности хозяйственной группы</t>
  </si>
  <si>
    <t>Основное мероприятие 5. Здоровое питание в образовательных учреждениях Слюдянского района</t>
  </si>
  <si>
    <t>Шевченко Е.Н.</t>
  </si>
  <si>
    <t>план на 2019 год</t>
  </si>
  <si>
    <t>факт на 2019 год</t>
  </si>
  <si>
    <t>план на 2020 год</t>
  </si>
  <si>
    <t>факт на 2020 год</t>
  </si>
  <si>
    <t>план на 2021 год</t>
  </si>
  <si>
    <t>факт на 2021 год</t>
  </si>
  <si>
    <t>план на 2022 год</t>
  </si>
  <si>
    <t>план на 2023 год</t>
  </si>
  <si>
    <t>факт на 2023 год</t>
  </si>
  <si>
    <t>план на 2024 год</t>
  </si>
  <si>
    <t>факт на 2024год</t>
  </si>
  <si>
    <t>Значение показателя результативности (целевые показатели)</t>
  </si>
  <si>
    <t>Подпрограмма 2  «Развитие информационно- методического центра через работу с педагогическими кадрами и одарёнными детьми на 2019-2024 годы»</t>
  </si>
  <si>
    <t>Подпрограмма 4  «Развитие дистанционного образования муниципального образования  Слюдянский район на 2019-2024 годы»</t>
  </si>
  <si>
    <t>Подпрограмма 3 «Проведение культурно-массовых мероприятий в Слюдянском муниципальном районе»</t>
  </si>
  <si>
    <t xml:space="preserve">Значение финансовых показателей результативности 
</t>
  </si>
  <si>
    <t>факт на 2022 год</t>
  </si>
  <si>
    <t>факт на 2023год</t>
  </si>
  <si>
    <t>факт на 2024 год</t>
  </si>
  <si>
    <t>2.3.</t>
  </si>
  <si>
    <t>Основное мероприятие: "Развитие ТПМПК в МО Слюдянский район"</t>
  </si>
  <si>
    <t>Уровень финансирования</t>
  </si>
  <si>
    <t>Уф общий</t>
  </si>
  <si>
    <t>Сдп</t>
  </si>
  <si>
    <t>Сдц</t>
  </si>
  <si>
    <t>Сдц общий</t>
  </si>
  <si>
    <t xml:space="preserve">Эмп </t>
  </si>
  <si>
    <t>эффективности реализации МП</t>
  </si>
  <si>
    <t xml:space="preserve">       Слюдянский район" на 2019-2024 годы за 2020 год</t>
  </si>
  <si>
    <t>за весь период</t>
  </si>
  <si>
    <t>высокоэфф</t>
  </si>
  <si>
    <t>«Содействие развитию учреждений образования и культуры в Слюдянском муниципальном районе" на 2019-2024 годы</t>
  </si>
  <si>
    <t>высокоэффективная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</si>
</sst>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0" x14ac:knownFonts="1">
    <font>
      <sz val="10"/>
      <name val="Arial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Fill="1" applyAlignment="1"/>
    <xf numFmtId="0" fontId="0" fillId="0" borderId="1" xfId="0" applyBorder="1"/>
    <xf numFmtId="0" fontId="0" fillId="0" borderId="2" xfId="0" applyFill="1" applyBorder="1" applyAlignment="1"/>
    <xf numFmtId="0" fontId="0" fillId="0" borderId="2" xfId="0" applyFill="1" applyBorder="1"/>
    <xf numFmtId="4" fontId="3" fillId="0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0" fillId="0" borderId="1" xfId="0" applyBorder="1" applyAlignment="1">
      <alignment vertical="center"/>
    </xf>
    <xf numFmtId="4" fontId="7" fillId="0" borderId="1" xfId="0" applyNumberFormat="1" applyFont="1" applyFill="1" applyBorder="1" applyAlignment="1">
      <alignment horizontal="center" vertical="top" wrapText="1"/>
    </xf>
    <xf numFmtId="0" fontId="9" fillId="2" borderId="0" xfId="0" applyFont="1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8" fillId="6" borderId="0" xfId="0" applyFont="1" applyFill="1"/>
    <xf numFmtId="0" fontId="0" fillId="7" borderId="0" xfId="0" applyFill="1"/>
    <xf numFmtId="0" fontId="0" fillId="8" borderId="0" xfId="0" applyFill="1"/>
    <xf numFmtId="0" fontId="0" fillId="4" borderId="0" xfId="0" applyFill="1" applyAlignment="1">
      <alignment vertical="center"/>
    </xf>
    <xf numFmtId="0" fontId="0" fillId="0" borderId="0" xfId="0" applyAlignment="1">
      <alignment vertical="center"/>
    </xf>
    <xf numFmtId="0" fontId="0" fillId="5" borderId="0" xfId="0" applyFill="1" applyAlignment="1">
      <alignment vertical="center"/>
    </xf>
    <xf numFmtId="0" fontId="0" fillId="6" borderId="0" xfId="0" applyFill="1" applyAlignment="1">
      <alignment horizontal="center" vertical="center"/>
    </xf>
    <xf numFmtId="0" fontId="4" fillId="8" borderId="0" xfId="0" applyFont="1" applyFill="1" applyAlignment="1">
      <alignment vertical="center"/>
    </xf>
    <xf numFmtId="0" fontId="4" fillId="9" borderId="1" xfId="0" applyFont="1" applyFill="1" applyBorder="1" applyAlignment="1">
      <alignment horizontal="center" wrapText="1"/>
    </xf>
    <xf numFmtId="0" fontId="0" fillId="9" borderId="1" xfId="0" applyFill="1" applyBorder="1"/>
    <xf numFmtId="0" fontId="0" fillId="9" borderId="0" xfId="0" applyFill="1"/>
    <xf numFmtId="0" fontId="0" fillId="9" borderId="0" xfId="0" applyFill="1" applyAlignment="1">
      <alignment vertical="center"/>
    </xf>
    <xf numFmtId="0" fontId="0" fillId="5" borderId="0" xfId="0" applyFill="1" applyAlignment="1">
      <alignment horizontal="center" vertical="center"/>
    </xf>
    <xf numFmtId="0" fontId="8" fillId="5" borderId="0" xfId="0" applyFont="1" applyFill="1"/>
    <xf numFmtId="0" fontId="0" fillId="9" borderId="0" xfId="0" applyFill="1" applyAlignment="1">
      <alignment horizontal="center" vertical="center"/>
    </xf>
    <xf numFmtId="4" fontId="7" fillId="9" borderId="1" xfId="0" applyNumberFormat="1" applyFont="1" applyFill="1" applyBorder="1" applyAlignment="1">
      <alignment horizontal="center" vertical="top" wrapText="1"/>
    </xf>
    <xf numFmtId="4" fontId="3" fillId="9" borderId="1" xfId="0" applyNumberFormat="1" applyFont="1" applyFill="1" applyBorder="1" applyAlignment="1">
      <alignment horizontal="center" vertical="top" wrapText="1"/>
    </xf>
    <xf numFmtId="2" fontId="0" fillId="9" borderId="0" xfId="0" applyNumberFormat="1" applyFill="1"/>
    <xf numFmtId="0" fontId="4" fillId="9" borderId="0" xfId="0" applyFont="1" applyFill="1"/>
    <xf numFmtId="0" fontId="4" fillId="10" borderId="1" xfId="0" applyFont="1" applyFill="1" applyBorder="1" applyAlignment="1">
      <alignment horizontal="center" wrapText="1"/>
    </xf>
    <xf numFmtId="0" fontId="0" fillId="10" borderId="1" xfId="0" applyFill="1" applyBorder="1"/>
    <xf numFmtId="0" fontId="0" fillId="10" borderId="0" xfId="0" applyFill="1"/>
    <xf numFmtId="4" fontId="7" fillId="10" borderId="1" xfId="0" applyNumberFormat="1" applyFont="1" applyFill="1" applyBorder="1" applyAlignment="1">
      <alignment horizontal="center" vertical="top" wrapText="1"/>
    </xf>
    <xf numFmtId="4" fontId="3" fillId="1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wrapText="1"/>
    </xf>
    <xf numFmtId="165" fontId="0" fillId="10" borderId="0" xfId="0" applyNumberFormat="1" applyFill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0" xfId="0" applyFill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0" fillId="0" borderId="3" xfId="0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Fill="1" applyBorder="1" applyAlignment="1">
      <alignment horizont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10" borderId="0" xfId="0" applyFill="1" applyAlignment="1">
      <alignment vertical="center"/>
    </xf>
    <xf numFmtId="0" fontId="0" fillId="10" borderId="0" xfId="0" applyFill="1" applyAlignment="1">
      <alignment horizontal="center" vertical="center"/>
    </xf>
    <xf numFmtId="0" fontId="0" fillId="8" borderId="0" xfId="0" applyFill="1" applyAlignment="1">
      <alignment horizontal="center" vertical="center" wrapText="1"/>
    </xf>
    <xf numFmtId="0" fontId="0" fillId="8" borderId="0" xfId="0" applyFill="1" applyAlignment="1">
      <alignment vertical="center"/>
    </xf>
    <xf numFmtId="164" fontId="4" fillId="8" borderId="0" xfId="0" applyNumberFormat="1" applyFont="1" applyFill="1" applyAlignment="1">
      <alignment vertical="center"/>
    </xf>
    <xf numFmtId="0" fontId="4" fillId="11" borderId="1" xfId="0" applyFont="1" applyFill="1" applyBorder="1" applyAlignment="1">
      <alignment horizontal="center" wrapText="1"/>
    </xf>
    <xf numFmtId="4" fontId="7" fillId="11" borderId="1" xfId="0" applyNumberFormat="1" applyFont="1" applyFill="1" applyBorder="1" applyAlignment="1">
      <alignment horizontal="center" vertical="top" wrapText="1"/>
    </xf>
    <xf numFmtId="4" fontId="3" fillId="11" borderId="1" xfId="0" applyNumberFormat="1" applyFont="1" applyFill="1" applyBorder="1" applyAlignment="1">
      <alignment horizontal="center" vertical="top" wrapText="1"/>
    </xf>
    <xf numFmtId="0" fontId="0" fillId="11" borderId="0" xfId="0" applyFill="1"/>
    <xf numFmtId="2" fontId="0" fillId="11" borderId="0" xfId="0" applyNumberFormat="1" applyFill="1"/>
    <xf numFmtId="2" fontId="0" fillId="0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8"/>
  <sheetViews>
    <sheetView tabSelected="1" view="pageBreakPreview" topLeftCell="C3" zoomScaleNormal="100" zoomScaleSheetLayoutView="100" workbookViewId="0">
      <selection activeCell="AB14" sqref="AB14"/>
    </sheetView>
  </sheetViews>
  <sheetFormatPr defaultRowHeight="12.75" x14ac:dyDescent="0.2"/>
  <cols>
    <col min="1" max="1" width="6.140625" customWidth="1"/>
    <col min="2" max="2" width="41.28515625" customWidth="1"/>
    <col min="3" max="3" width="14.28515625" customWidth="1"/>
    <col min="4" max="4" width="11.140625" style="5" customWidth="1"/>
    <col min="5" max="5" width="10.140625" style="5" customWidth="1"/>
    <col min="6" max="6" width="9.85546875" customWidth="1"/>
    <col min="7" max="7" width="9.5703125" style="34" customWidth="1"/>
    <col min="9" max="9" width="9.140625" style="45"/>
    <col min="24" max="24" width="9.140625" style="23"/>
  </cols>
  <sheetData>
    <row r="1" spans="1:27" ht="12.75" customHeight="1" x14ac:dyDescent="0.2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27" ht="17.25" customHeight="1" x14ac:dyDescent="0.2">
      <c r="A2" s="55" t="s">
        <v>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3" spans="1:27" ht="15.75" customHeight="1" x14ac:dyDescent="0.2">
      <c r="A3" s="55" t="s">
        <v>99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</row>
    <row r="5" spans="1:27" ht="17.25" customHeight="1" x14ac:dyDescent="0.2">
      <c r="A5" s="57" t="s">
        <v>1</v>
      </c>
      <c r="B5" s="61" t="s">
        <v>2</v>
      </c>
      <c r="C5" s="57" t="s">
        <v>3</v>
      </c>
      <c r="D5" s="58" t="s">
        <v>82</v>
      </c>
      <c r="E5" s="59"/>
      <c r="F5" s="59"/>
      <c r="G5" s="59"/>
      <c r="H5" s="59"/>
      <c r="I5" s="59"/>
      <c r="J5" s="59"/>
      <c r="K5" s="59"/>
      <c r="L5" s="59"/>
      <c r="M5" s="59"/>
      <c r="N5" s="59"/>
      <c r="O5" s="60"/>
    </row>
    <row r="6" spans="1:27" ht="24" customHeight="1" x14ac:dyDescent="0.25">
      <c r="A6" s="57"/>
      <c r="B6" s="61"/>
      <c r="C6" s="57"/>
      <c r="D6" s="16" t="s">
        <v>71</v>
      </c>
      <c r="E6" s="16" t="s">
        <v>72</v>
      </c>
      <c r="F6" s="16" t="s">
        <v>73</v>
      </c>
      <c r="G6" s="32" t="s">
        <v>74</v>
      </c>
      <c r="H6" s="16" t="s">
        <v>75</v>
      </c>
      <c r="I6" s="43" t="s">
        <v>76</v>
      </c>
      <c r="J6" s="16" t="s">
        <v>77</v>
      </c>
      <c r="K6" s="16" t="s">
        <v>87</v>
      </c>
      <c r="L6" s="16" t="s">
        <v>78</v>
      </c>
      <c r="M6" s="16" t="s">
        <v>79</v>
      </c>
      <c r="N6" s="16" t="s">
        <v>80</v>
      </c>
      <c r="O6" s="16" t="s">
        <v>81</v>
      </c>
      <c r="Q6" s="22" t="s">
        <v>94</v>
      </c>
      <c r="R6" s="34" t="s">
        <v>94</v>
      </c>
      <c r="S6" s="45" t="s">
        <v>94</v>
      </c>
      <c r="T6" s="23" t="s">
        <v>94</v>
      </c>
      <c r="U6" s="23" t="s">
        <v>94</v>
      </c>
      <c r="V6" s="23" t="s">
        <v>94</v>
      </c>
      <c r="W6" s="24" t="s">
        <v>95</v>
      </c>
      <c r="X6" s="37"/>
      <c r="Y6" s="25" t="s">
        <v>96</v>
      </c>
      <c r="Z6" s="21" t="s">
        <v>97</v>
      </c>
      <c r="AA6" s="26" t="s">
        <v>98</v>
      </c>
    </row>
    <row r="7" spans="1:27" ht="14.25" customHeight="1" x14ac:dyDescent="0.2">
      <c r="A7" s="54" t="s">
        <v>66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Q7" s="22">
        <v>19</v>
      </c>
      <c r="R7" s="34">
        <v>20</v>
      </c>
      <c r="S7" s="45">
        <v>21</v>
      </c>
      <c r="T7">
        <v>22</v>
      </c>
      <c r="U7">
        <v>23</v>
      </c>
      <c r="V7">
        <v>24</v>
      </c>
    </row>
    <row r="8" spans="1:27" s="1" customFormat="1" ht="105.75" customHeight="1" x14ac:dyDescent="0.25">
      <c r="A8" s="14">
        <v>1</v>
      </c>
      <c r="B8" s="2" t="s">
        <v>6</v>
      </c>
      <c r="C8" s="14" t="s">
        <v>4</v>
      </c>
      <c r="D8" s="6">
        <v>100</v>
      </c>
      <c r="E8" s="6">
        <v>100</v>
      </c>
      <c r="F8" s="6">
        <v>100</v>
      </c>
      <c r="G8" s="33">
        <v>100</v>
      </c>
      <c r="H8" s="6">
        <v>100</v>
      </c>
      <c r="I8" s="44">
        <v>100</v>
      </c>
      <c r="J8" s="6">
        <v>100</v>
      </c>
      <c r="K8" s="10"/>
      <c r="L8" s="6">
        <v>100</v>
      </c>
      <c r="M8" s="10"/>
      <c r="N8" s="6">
        <v>100</v>
      </c>
      <c r="O8" s="10"/>
      <c r="Q8" s="27">
        <f>E8/D8</f>
        <v>1</v>
      </c>
      <c r="R8" s="35">
        <f>G8/F8</f>
        <v>1</v>
      </c>
      <c r="S8" s="79">
        <f>I8/H8</f>
        <v>1</v>
      </c>
      <c r="T8" s="29">
        <f>K8/J8</f>
        <v>0</v>
      </c>
      <c r="U8" s="29">
        <f>M8/L8</f>
        <v>0</v>
      </c>
      <c r="V8" s="28">
        <f>O8/N8</f>
        <v>0</v>
      </c>
      <c r="W8" s="30">
        <f>(Q8+R8+S8+T8+U8+V8)/6</f>
        <v>0.5</v>
      </c>
      <c r="X8" s="36"/>
      <c r="Y8"/>
      <c r="Z8"/>
      <c r="AA8"/>
    </row>
    <row r="9" spans="1:27" s="1" customFormat="1" ht="77.25" customHeight="1" x14ac:dyDescent="0.25">
      <c r="A9" s="14">
        <v>2</v>
      </c>
      <c r="B9" s="2" t="s">
        <v>7</v>
      </c>
      <c r="C9" s="14" t="s">
        <v>4</v>
      </c>
      <c r="D9" s="6">
        <v>100</v>
      </c>
      <c r="E9" s="6">
        <v>100</v>
      </c>
      <c r="F9" s="6">
        <v>100</v>
      </c>
      <c r="G9" s="33">
        <v>100</v>
      </c>
      <c r="H9" s="6">
        <v>100</v>
      </c>
      <c r="I9" s="44">
        <v>100</v>
      </c>
      <c r="J9" s="6">
        <v>100</v>
      </c>
      <c r="K9" s="10"/>
      <c r="L9" s="6">
        <v>100</v>
      </c>
      <c r="M9" s="10"/>
      <c r="N9" s="6">
        <v>100</v>
      </c>
      <c r="O9" s="10"/>
      <c r="Q9" s="27">
        <f>E9/D9</f>
        <v>1</v>
      </c>
      <c r="R9" s="35">
        <f>G9/F9</f>
        <v>1</v>
      </c>
      <c r="S9" s="79">
        <f>I9/H9</f>
        <v>1</v>
      </c>
      <c r="T9" s="29">
        <f>K9/J9</f>
        <v>0</v>
      </c>
      <c r="U9" s="29">
        <f>M9/L9</f>
        <v>0</v>
      </c>
      <c r="V9" s="28">
        <f>O9/N9</f>
        <v>0</v>
      </c>
      <c r="W9" s="30">
        <f t="shared" ref="W9:W32" si="0">(Q9+R9+S9+T9+U9+V9)/6</f>
        <v>0.5</v>
      </c>
      <c r="X9" s="81" t="s">
        <v>100</v>
      </c>
      <c r="Y9" s="82">
        <f>(W9+W8+W10+W12+W13+W14+W15+W16+W18+W19+W20+W21+W23+W25+W26+W27+W28+W29+W30+W31+W32)/21</f>
        <v>0.5322252747252747</v>
      </c>
      <c r="Z9" s="83">
        <f>Y9*'приложение 4'!V7</f>
        <v>0.26253449243696891</v>
      </c>
      <c r="AA9" s="31"/>
    </row>
    <row r="10" spans="1:27" s="1" customFormat="1" ht="50.25" customHeight="1" x14ac:dyDescent="0.25">
      <c r="A10" s="14">
        <v>3</v>
      </c>
      <c r="B10" s="2" t="s">
        <v>8</v>
      </c>
      <c r="C10" s="14" t="s">
        <v>4</v>
      </c>
      <c r="D10" s="6">
        <v>100</v>
      </c>
      <c r="E10" s="6">
        <v>100</v>
      </c>
      <c r="F10" s="6">
        <v>100</v>
      </c>
      <c r="G10" s="33">
        <v>100</v>
      </c>
      <c r="H10" s="6">
        <v>100</v>
      </c>
      <c r="I10" s="44">
        <v>100</v>
      </c>
      <c r="J10" s="6">
        <v>100</v>
      </c>
      <c r="K10" s="10"/>
      <c r="L10" s="6">
        <v>100</v>
      </c>
      <c r="M10" s="10"/>
      <c r="N10" s="6">
        <v>100</v>
      </c>
      <c r="O10" s="10"/>
      <c r="Q10" s="27">
        <f>E10/D10</f>
        <v>1</v>
      </c>
      <c r="R10" s="35">
        <f>G10/F10</f>
        <v>1</v>
      </c>
      <c r="S10" s="79">
        <f>I10/H10</f>
        <v>1</v>
      </c>
      <c r="T10" s="29">
        <f>K10/J10</f>
        <v>0</v>
      </c>
      <c r="U10" s="29">
        <f>M10/L10</f>
        <v>0</v>
      </c>
      <c r="V10" s="28">
        <f>O10/N10</f>
        <v>0</v>
      </c>
      <c r="W10" s="30">
        <f t="shared" si="0"/>
        <v>0.5</v>
      </c>
      <c r="X10" s="38">
        <v>2020</v>
      </c>
      <c r="Y10" s="34">
        <f>(R8+R9+R10+R12+R13+R14+R15+R16+R18+R19+R20+R21+R23+R25+R26+R27+R28+R29+R30+R31+R32)/21</f>
        <v>1.1227472527472528</v>
      </c>
      <c r="Z10" s="34">
        <f>Y10*'приложение 4'!Q7</f>
        <v>1.0904341879818118</v>
      </c>
      <c r="AA10" s="42" t="s">
        <v>101</v>
      </c>
    </row>
    <row r="11" spans="1:27" ht="30" customHeight="1" x14ac:dyDescent="0.2">
      <c r="A11" s="54" t="s">
        <v>59</v>
      </c>
      <c r="B11" s="54"/>
      <c r="C11" s="54"/>
      <c r="D11" s="54"/>
      <c r="E11" s="54"/>
      <c r="F11" s="10"/>
      <c r="G11" s="33"/>
      <c r="H11" s="10"/>
      <c r="I11" s="44"/>
      <c r="J11" s="10"/>
      <c r="K11" s="10"/>
      <c r="L11" s="10"/>
      <c r="M11" s="10"/>
      <c r="N11" s="10"/>
      <c r="O11" s="10"/>
      <c r="P11" s="23"/>
      <c r="Q11" s="29"/>
      <c r="R11" s="29"/>
      <c r="S11" s="79"/>
      <c r="T11" s="29"/>
      <c r="U11" s="29"/>
      <c r="V11" s="29"/>
      <c r="W11" s="30"/>
      <c r="X11" s="80">
        <v>2021</v>
      </c>
      <c r="Y11" s="45">
        <f>(S8+S9+S10+S12+S13+S14+S15+S16+S18+S19+S20+S21+S23+S25+S26+S27+S28+S29+S30+S31+S32)/21</f>
        <v>1.0686202686202688</v>
      </c>
      <c r="Z11" s="45">
        <f>Y11*'приложение 4'!R7</f>
        <v>1.0658680630350399</v>
      </c>
      <c r="AA11" s="45" t="s">
        <v>103</v>
      </c>
    </row>
    <row r="12" spans="1:27" ht="41.25" customHeight="1" x14ac:dyDescent="0.2">
      <c r="A12" s="14">
        <v>1</v>
      </c>
      <c r="B12" s="3" t="s">
        <v>9</v>
      </c>
      <c r="C12" s="15" t="s">
        <v>10</v>
      </c>
      <c r="D12" s="6">
        <v>1</v>
      </c>
      <c r="E12" s="6">
        <v>1</v>
      </c>
      <c r="F12" s="6">
        <v>1</v>
      </c>
      <c r="G12" s="33">
        <v>1</v>
      </c>
      <c r="H12" s="6">
        <v>1</v>
      </c>
      <c r="I12" s="44">
        <v>1</v>
      </c>
      <c r="J12" s="6">
        <v>1</v>
      </c>
      <c r="K12" s="10"/>
      <c r="L12" s="6">
        <v>1</v>
      </c>
      <c r="M12" s="10"/>
      <c r="N12" s="6">
        <v>1</v>
      </c>
      <c r="O12" s="10"/>
      <c r="Q12" s="27">
        <f t="shared" ref="Q12:Q32" si="1">E12/D12</f>
        <v>1</v>
      </c>
      <c r="R12" s="35">
        <f t="shared" ref="R12:R29" si="2">G12/F12</f>
        <v>1</v>
      </c>
      <c r="S12" s="79">
        <f t="shared" ref="S12:S32" si="3">I12/H12</f>
        <v>1</v>
      </c>
      <c r="T12" s="29">
        <f t="shared" ref="T12:T32" si="4">K12/J12</f>
        <v>0</v>
      </c>
      <c r="U12" s="29">
        <f t="shared" ref="U12:U32" si="5">M12/L12</f>
        <v>0</v>
      </c>
      <c r="V12" s="28">
        <f t="shared" ref="V12:V32" si="6">O12/N12</f>
        <v>0</v>
      </c>
      <c r="W12" s="30">
        <f t="shared" si="0"/>
        <v>0.5</v>
      </c>
      <c r="X12" s="36"/>
    </row>
    <row r="13" spans="1:27" ht="51" x14ac:dyDescent="0.2">
      <c r="A13" s="14">
        <v>2</v>
      </c>
      <c r="B13" s="3" t="s">
        <v>11</v>
      </c>
      <c r="C13" s="15" t="s">
        <v>12</v>
      </c>
      <c r="D13" s="6">
        <v>1</v>
      </c>
      <c r="E13" s="6">
        <v>1</v>
      </c>
      <c r="F13" s="6">
        <v>1</v>
      </c>
      <c r="G13" s="33">
        <v>1</v>
      </c>
      <c r="H13" s="6">
        <v>1</v>
      </c>
      <c r="I13" s="44">
        <v>1</v>
      </c>
      <c r="J13" s="6">
        <v>1</v>
      </c>
      <c r="K13" s="10"/>
      <c r="L13" s="6">
        <v>1</v>
      </c>
      <c r="M13" s="10"/>
      <c r="N13" s="6">
        <v>1</v>
      </c>
      <c r="O13" s="10"/>
      <c r="Q13" s="27">
        <f t="shared" si="1"/>
        <v>1</v>
      </c>
      <c r="R13" s="35">
        <f t="shared" si="2"/>
        <v>1</v>
      </c>
      <c r="S13" s="79">
        <f t="shared" si="3"/>
        <v>1</v>
      </c>
      <c r="T13" s="29">
        <f t="shared" si="4"/>
        <v>0</v>
      </c>
      <c r="U13" s="29">
        <f t="shared" si="5"/>
        <v>0</v>
      </c>
      <c r="V13" s="28">
        <f t="shared" si="6"/>
        <v>0</v>
      </c>
      <c r="W13" s="30">
        <f t="shared" si="0"/>
        <v>0.5</v>
      </c>
      <c r="X13" s="36"/>
    </row>
    <row r="14" spans="1:27" ht="38.25" x14ac:dyDescent="0.2">
      <c r="A14" s="14">
        <v>3</v>
      </c>
      <c r="B14" s="3" t="s">
        <v>13</v>
      </c>
      <c r="C14" s="15" t="s">
        <v>14</v>
      </c>
      <c r="D14" s="6">
        <v>1</v>
      </c>
      <c r="E14" s="6">
        <v>1</v>
      </c>
      <c r="F14" s="6">
        <v>1</v>
      </c>
      <c r="G14" s="33">
        <v>1</v>
      </c>
      <c r="H14" s="6">
        <v>1</v>
      </c>
      <c r="I14" s="44">
        <v>1</v>
      </c>
      <c r="J14" s="6">
        <v>1</v>
      </c>
      <c r="K14" s="10"/>
      <c r="L14" s="6">
        <v>1</v>
      </c>
      <c r="M14" s="10"/>
      <c r="N14" s="6">
        <v>1</v>
      </c>
      <c r="O14" s="10"/>
      <c r="Q14" s="27">
        <f t="shared" si="1"/>
        <v>1</v>
      </c>
      <c r="R14" s="35">
        <f t="shared" si="2"/>
        <v>1</v>
      </c>
      <c r="S14" s="79">
        <f t="shared" si="3"/>
        <v>1</v>
      </c>
      <c r="T14" s="29">
        <f t="shared" si="4"/>
        <v>0</v>
      </c>
      <c r="U14" s="29">
        <f t="shared" si="5"/>
        <v>0</v>
      </c>
      <c r="V14" s="28">
        <f t="shared" si="6"/>
        <v>0</v>
      </c>
      <c r="W14" s="30">
        <f t="shared" si="0"/>
        <v>0.5</v>
      </c>
      <c r="X14" s="36"/>
    </row>
    <row r="15" spans="1:27" ht="81.75" customHeight="1" x14ac:dyDescent="0.2">
      <c r="A15" s="14">
        <v>4</v>
      </c>
      <c r="B15" s="3" t="s">
        <v>15</v>
      </c>
      <c r="C15" s="15" t="s">
        <v>16</v>
      </c>
      <c r="D15" s="6">
        <v>100</v>
      </c>
      <c r="E15" s="6">
        <v>100</v>
      </c>
      <c r="F15" s="6">
        <v>100</v>
      </c>
      <c r="G15" s="33">
        <v>100</v>
      </c>
      <c r="H15" s="6">
        <v>100</v>
      </c>
      <c r="I15" s="44">
        <v>100</v>
      </c>
      <c r="J15" s="6">
        <v>100</v>
      </c>
      <c r="K15" s="10"/>
      <c r="L15" s="6">
        <v>100</v>
      </c>
      <c r="M15" s="10"/>
      <c r="N15" s="6">
        <v>100</v>
      </c>
      <c r="O15" s="10"/>
      <c r="Q15" s="27">
        <f t="shared" si="1"/>
        <v>1</v>
      </c>
      <c r="R15" s="35">
        <f t="shared" si="2"/>
        <v>1</v>
      </c>
      <c r="S15" s="79">
        <f t="shared" si="3"/>
        <v>1</v>
      </c>
      <c r="T15" s="29">
        <f t="shared" si="4"/>
        <v>0</v>
      </c>
      <c r="U15" s="29">
        <f t="shared" si="5"/>
        <v>0</v>
      </c>
      <c r="V15" s="28">
        <f t="shared" si="6"/>
        <v>0</v>
      </c>
      <c r="W15" s="30">
        <f t="shared" si="0"/>
        <v>0.5</v>
      </c>
      <c r="X15" s="36"/>
    </row>
    <row r="16" spans="1:27" ht="40.5" customHeight="1" x14ac:dyDescent="0.2">
      <c r="A16" s="14">
        <v>5</v>
      </c>
      <c r="B16" s="3" t="s">
        <v>17</v>
      </c>
      <c r="C16" s="15" t="s">
        <v>14</v>
      </c>
      <c r="D16" s="6">
        <v>1</v>
      </c>
      <c r="E16" s="6">
        <v>1</v>
      </c>
      <c r="F16" s="6">
        <v>1</v>
      </c>
      <c r="G16" s="33">
        <v>1</v>
      </c>
      <c r="H16" s="6">
        <v>1</v>
      </c>
      <c r="I16" s="44">
        <v>1</v>
      </c>
      <c r="J16" s="6">
        <v>1</v>
      </c>
      <c r="K16" s="10"/>
      <c r="L16" s="6">
        <v>1</v>
      </c>
      <c r="M16" s="10"/>
      <c r="N16" s="6">
        <v>1</v>
      </c>
      <c r="O16" s="10"/>
      <c r="Q16" s="27">
        <f t="shared" si="1"/>
        <v>1</v>
      </c>
      <c r="R16" s="35">
        <f t="shared" si="2"/>
        <v>1</v>
      </c>
      <c r="S16" s="79">
        <f t="shared" si="3"/>
        <v>1</v>
      </c>
      <c r="T16" s="29">
        <f t="shared" si="4"/>
        <v>0</v>
      </c>
      <c r="U16" s="29">
        <f t="shared" si="5"/>
        <v>0</v>
      </c>
      <c r="V16" s="28">
        <f t="shared" si="6"/>
        <v>0</v>
      </c>
      <c r="W16" s="30">
        <f t="shared" si="0"/>
        <v>0.5</v>
      </c>
      <c r="X16" s="36"/>
    </row>
    <row r="17" spans="1:24" ht="15.75" customHeight="1" x14ac:dyDescent="0.2">
      <c r="A17" s="50" t="s">
        <v>83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2"/>
      <c r="Q17" s="27"/>
      <c r="R17" s="35"/>
      <c r="S17" s="79"/>
      <c r="T17" s="29"/>
      <c r="U17" s="29"/>
      <c r="V17" s="28"/>
      <c r="W17" s="30"/>
      <c r="X17" s="36"/>
    </row>
    <row r="18" spans="1:24" ht="51" x14ac:dyDescent="0.2">
      <c r="A18" s="14">
        <v>1</v>
      </c>
      <c r="B18" s="3" t="s">
        <v>18</v>
      </c>
      <c r="C18" s="14" t="s">
        <v>20</v>
      </c>
      <c r="D18" s="6">
        <v>34</v>
      </c>
      <c r="E18" s="6">
        <v>34</v>
      </c>
      <c r="F18" s="6">
        <v>34</v>
      </c>
      <c r="G18" s="33">
        <v>34</v>
      </c>
      <c r="H18" s="6">
        <v>34</v>
      </c>
      <c r="I18" s="44">
        <v>34</v>
      </c>
      <c r="J18" s="6">
        <v>34</v>
      </c>
      <c r="K18" s="10"/>
      <c r="L18" s="6">
        <v>34</v>
      </c>
      <c r="M18" s="10"/>
      <c r="N18" s="6">
        <v>34</v>
      </c>
      <c r="O18" s="10"/>
      <c r="Q18" s="27">
        <f t="shared" si="1"/>
        <v>1</v>
      </c>
      <c r="R18" s="35">
        <f t="shared" si="2"/>
        <v>1</v>
      </c>
      <c r="S18" s="79">
        <f t="shared" si="3"/>
        <v>1</v>
      </c>
      <c r="T18" s="29">
        <f t="shared" si="4"/>
        <v>0</v>
      </c>
      <c r="U18" s="29">
        <f t="shared" si="5"/>
        <v>0</v>
      </c>
      <c r="V18" s="28">
        <f t="shared" si="6"/>
        <v>0</v>
      </c>
      <c r="W18" s="30">
        <f t="shared" si="0"/>
        <v>0.5</v>
      </c>
      <c r="X18" s="36"/>
    </row>
    <row r="19" spans="1:24" ht="51" x14ac:dyDescent="0.2">
      <c r="A19" s="14">
        <v>2</v>
      </c>
      <c r="B19" s="3" t="s">
        <v>19</v>
      </c>
      <c r="C19" s="14" t="s">
        <v>20</v>
      </c>
      <c r="D19" s="6">
        <v>34</v>
      </c>
      <c r="E19" s="6">
        <v>34</v>
      </c>
      <c r="F19" s="6">
        <v>34</v>
      </c>
      <c r="G19" s="33">
        <v>34</v>
      </c>
      <c r="H19" s="6">
        <v>34</v>
      </c>
      <c r="I19" s="44">
        <v>34</v>
      </c>
      <c r="J19" s="6">
        <v>34</v>
      </c>
      <c r="K19" s="10"/>
      <c r="L19" s="6">
        <v>34</v>
      </c>
      <c r="M19" s="10"/>
      <c r="N19" s="6">
        <v>34</v>
      </c>
      <c r="O19" s="10"/>
      <c r="Q19" s="27">
        <f t="shared" si="1"/>
        <v>1</v>
      </c>
      <c r="R19" s="35">
        <f t="shared" si="2"/>
        <v>1</v>
      </c>
      <c r="S19" s="79">
        <f t="shared" si="3"/>
        <v>1</v>
      </c>
      <c r="T19" s="29">
        <f t="shared" si="4"/>
        <v>0</v>
      </c>
      <c r="U19" s="29">
        <f t="shared" si="5"/>
        <v>0</v>
      </c>
      <c r="V19" s="28">
        <f t="shared" si="6"/>
        <v>0</v>
      </c>
      <c r="W19" s="30">
        <f t="shared" si="0"/>
        <v>0.5</v>
      </c>
      <c r="X19" s="36"/>
    </row>
    <row r="20" spans="1:24" ht="56.25" customHeight="1" x14ac:dyDescent="0.2">
      <c r="A20" s="14">
        <v>3</v>
      </c>
      <c r="B20" s="3" t="s">
        <v>21</v>
      </c>
      <c r="C20" s="14" t="s">
        <v>4</v>
      </c>
      <c r="D20" s="6">
        <v>100</v>
      </c>
      <c r="E20" s="6">
        <v>100</v>
      </c>
      <c r="F20" s="6">
        <v>100</v>
      </c>
      <c r="G20" s="33">
        <v>100</v>
      </c>
      <c r="H20" s="6">
        <v>100</v>
      </c>
      <c r="I20" s="44">
        <v>100</v>
      </c>
      <c r="J20" s="6">
        <v>100</v>
      </c>
      <c r="K20" s="10"/>
      <c r="L20" s="6">
        <v>100</v>
      </c>
      <c r="M20" s="10"/>
      <c r="N20" s="6">
        <v>100</v>
      </c>
      <c r="O20" s="10"/>
      <c r="Q20" s="27">
        <f t="shared" si="1"/>
        <v>1</v>
      </c>
      <c r="R20" s="35">
        <f t="shared" si="2"/>
        <v>1</v>
      </c>
      <c r="S20" s="79">
        <f t="shared" si="3"/>
        <v>1</v>
      </c>
      <c r="T20" s="29">
        <f t="shared" si="4"/>
        <v>0</v>
      </c>
      <c r="U20" s="29">
        <f t="shared" si="5"/>
        <v>0</v>
      </c>
      <c r="V20" s="28">
        <f t="shared" si="6"/>
        <v>0</v>
      </c>
      <c r="W20" s="30">
        <f t="shared" si="0"/>
        <v>0.5</v>
      </c>
      <c r="X20" s="36"/>
    </row>
    <row r="21" spans="1:24" ht="38.25" x14ac:dyDescent="0.2">
      <c r="A21" s="14">
        <v>4</v>
      </c>
      <c r="B21" s="3" t="s">
        <v>22</v>
      </c>
      <c r="C21" s="14" t="s">
        <v>4</v>
      </c>
      <c r="D21" s="6">
        <v>100</v>
      </c>
      <c r="E21" s="6">
        <v>100</v>
      </c>
      <c r="F21" s="6">
        <v>100</v>
      </c>
      <c r="G21" s="33">
        <v>100</v>
      </c>
      <c r="H21" s="6">
        <v>100</v>
      </c>
      <c r="I21" s="44">
        <v>100</v>
      </c>
      <c r="J21" s="6">
        <v>100</v>
      </c>
      <c r="K21" s="10"/>
      <c r="L21" s="6">
        <v>100</v>
      </c>
      <c r="M21" s="10"/>
      <c r="N21" s="6">
        <v>100</v>
      </c>
      <c r="O21" s="10"/>
      <c r="Q21" s="27">
        <f t="shared" si="1"/>
        <v>1</v>
      </c>
      <c r="R21" s="35">
        <f t="shared" si="2"/>
        <v>1</v>
      </c>
      <c r="S21" s="79">
        <f t="shared" si="3"/>
        <v>1</v>
      </c>
      <c r="T21" s="29">
        <f t="shared" si="4"/>
        <v>0</v>
      </c>
      <c r="U21" s="29">
        <f t="shared" si="5"/>
        <v>0</v>
      </c>
      <c r="V21" s="28">
        <f t="shared" si="6"/>
        <v>0</v>
      </c>
      <c r="W21" s="30">
        <f t="shared" si="0"/>
        <v>0.5</v>
      </c>
      <c r="X21" s="36"/>
    </row>
    <row r="22" spans="1:24" ht="32.25" customHeight="1" x14ac:dyDescent="0.2">
      <c r="A22" s="50" t="s">
        <v>85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2"/>
      <c r="Q22" s="27"/>
      <c r="R22" s="35"/>
      <c r="S22" s="79"/>
      <c r="T22" s="29"/>
      <c r="U22" s="29"/>
      <c r="V22" s="28"/>
      <c r="W22" s="30"/>
      <c r="X22" s="36"/>
    </row>
    <row r="23" spans="1:24" ht="42.75" customHeight="1" x14ac:dyDescent="0.2">
      <c r="A23" s="14">
        <v>1</v>
      </c>
      <c r="B23" s="3" t="s">
        <v>23</v>
      </c>
      <c r="C23" s="14" t="s">
        <v>4</v>
      </c>
      <c r="D23" s="6">
        <v>100</v>
      </c>
      <c r="E23" s="6">
        <v>100</v>
      </c>
      <c r="F23" s="6">
        <v>100</v>
      </c>
      <c r="G23" s="33">
        <v>100</v>
      </c>
      <c r="H23" s="6">
        <v>100</v>
      </c>
      <c r="I23" s="44">
        <v>100</v>
      </c>
      <c r="J23" s="6">
        <v>100</v>
      </c>
      <c r="K23" s="10"/>
      <c r="L23" s="6">
        <v>100</v>
      </c>
      <c r="M23" s="10"/>
      <c r="N23" s="6">
        <v>100</v>
      </c>
      <c r="O23" s="10"/>
      <c r="Q23" s="27">
        <f t="shared" si="1"/>
        <v>1</v>
      </c>
      <c r="R23" s="35">
        <f t="shared" si="2"/>
        <v>1</v>
      </c>
      <c r="S23" s="79">
        <f t="shared" si="3"/>
        <v>1</v>
      </c>
      <c r="T23" s="29">
        <f t="shared" si="4"/>
        <v>0</v>
      </c>
      <c r="U23" s="29">
        <f t="shared" si="5"/>
        <v>0</v>
      </c>
      <c r="V23" s="28">
        <f t="shared" si="6"/>
        <v>0</v>
      </c>
      <c r="W23" s="30">
        <f t="shared" si="0"/>
        <v>0.5</v>
      </c>
      <c r="X23" s="36"/>
    </row>
    <row r="24" spans="1:24" ht="32.25" customHeight="1" x14ac:dyDescent="0.2">
      <c r="A24" s="50" t="s">
        <v>84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2"/>
      <c r="Q24" s="27"/>
      <c r="R24" s="35"/>
      <c r="S24" s="79"/>
      <c r="T24" s="29"/>
      <c r="U24" s="29"/>
      <c r="V24" s="28"/>
      <c r="W24" s="30"/>
      <c r="X24" s="36"/>
    </row>
    <row r="25" spans="1:24" ht="39" customHeight="1" x14ac:dyDescent="0.2">
      <c r="A25" s="14">
        <v>1</v>
      </c>
      <c r="B25" s="3" t="s">
        <v>50</v>
      </c>
      <c r="C25" s="14" t="s">
        <v>51</v>
      </c>
      <c r="D25" s="6">
        <v>12</v>
      </c>
      <c r="E25" s="6">
        <v>11.3</v>
      </c>
      <c r="F25" s="6">
        <v>12</v>
      </c>
      <c r="G25" s="33">
        <v>24</v>
      </c>
      <c r="H25" s="6">
        <v>12</v>
      </c>
      <c r="I25" s="44">
        <v>7</v>
      </c>
      <c r="J25" s="6">
        <v>12</v>
      </c>
      <c r="K25" s="10"/>
      <c r="L25" s="6">
        <v>12</v>
      </c>
      <c r="M25" s="10"/>
      <c r="N25" s="6">
        <v>10</v>
      </c>
      <c r="O25" s="10"/>
      <c r="Q25" s="27">
        <f t="shared" si="1"/>
        <v>0.94166666666666676</v>
      </c>
      <c r="R25" s="35">
        <f>G25/F25</f>
        <v>2</v>
      </c>
      <c r="S25" s="79">
        <f t="shared" si="3"/>
        <v>0.58333333333333337</v>
      </c>
      <c r="T25" s="29">
        <f t="shared" si="4"/>
        <v>0</v>
      </c>
      <c r="U25" s="29">
        <f t="shared" si="5"/>
        <v>0</v>
      </c>
      <c r="V25" s="28">
        <f t="shared" si="6"/>
        <v>0</v>
      </c>
      <c r="W25" s="30">
        <f t="shared" si="0"/>
        <v>0.58750000000000002</v>
      </c>
      <c r="X25" s="36"/>
    </row>
    <row r="26" spans="1:24" ht="38.25" customHeight="1" x14ac:dyDescent="0.2">
      <c r="A26" s="14">
        <v>2</v>
      </c>
      <c r="B26" s="3" t="s">
        <v>52</v>
      </c>
      <c r="C26" s="14" t="s">
        <v>4</v>
      </c>
      <c r="D26" s="6">
        <v>100</v>
      </c>
      <c r="E26" s="6">
        <v>100</v>
      </c>
      <c r="F26" s="6">
        <v>100</v>
      </c>
      <c r="G26" s="33">
        <v>100</v>
      </c>
      <c r="H26" s="6">
        <v>100</v>
      </c>
      <c r="I26" s="44">
        <v>100</v>
      </c>
      <c r="J26" s="6">
        <v>100</v>
      </c>
      <c r="K26" s="10"/>
      <c r="L26" s="6">
        <v>100</v>
      </c>
      <c r="M26" s="10"/>
      <c r="N26" s="6">
        <v>100</v>
      </c>
      <c r="O26" s="10"/>
      <c r="Q26" s="27">
        <f t="shared" si="1"/>
        <v>1</v>
      </c>
      <c r="R26" s="35">
        <f t="shared" si="2"/>
        <v>1</v>
      </c>
      <c r="S26" s="79">
        <f t="shared" si="3"/>
        <v>1</v>
      </c>
      <c r="T26" s="29">
        <f t="shared" si="4"/>
        <v>0</v>
      </c>
      <c r="U26" s="29">
        <f t="shared" si="5"/>
        <v>0</v>
      </c>
      <c r="V26" s="28">
        <f t="shared" si="6"/>
        <v>0</v>
      </c>
      <c r="W26" s="30">
        <f t="shared" si="0"/>
        <v>0.5</v>
      </c>
      <c r="X26" s="36"/>
    </row>
    <row r="27" spans="1:24" ht="42" customHeight="1" x14ac:dyDescent="0.2">
      <c r="A27" s="14">
        <v>3</v>
      </c>
      <c r="B27" s="3" t="s">
        <v>53</v>
      </c>
      <c r="C27" s="14" t="s">
        <v>4</v>
      </c>
      <c r="D27" s="6">
        <v>100</v>
      </c>
      <c r="E27" s="6">
        <v>100</v>
      </c>
      <c r="F27" s="6">
        <v>100</v>
      </c>
      <c r="G27" s="33">
        <v>100</v>
      </c>
      <c r="H27" s="6">
        <v>100</v>
      </c>
      <c r="I27" s="44">
        <v>100</v>
      </c>
      <c r="J27" s="6">
        <v>100</v>
      </c>
      <c r="K27" s="10"/>
      <c r="L27" s="6">
        <v>100</v>
      </c>
      <c r="M27" s="10"/>
      <c r="N27" s="6">
        <v>100</v>
      </c>
      <c r="O27" s="10"/>
      <c r="Q27" s="27">
        <f t="shared" si="1"/>
        <v>1</v>
      </c>
      <c r="R27" s="35">
        <f t="shared" si="2"/>
        <v>1</v>
      </c>
      <c r="S27" s="79">
        <f t="shared" si="3"/>
        <v>1</v>
      </c>
      <c r="T27" s="29">
        <f t="shared" si="4"/>
        <v>0</v>
      </c>
      <c r="U27" s="29">
        <f t="shared" si="5"/>
        <v>0</v>
      </c>
      <c r="V27" s="28">
        <f t="shared" si="6"/>
        <v>0</v>
      </c>
      <c r="W27" s="30">
        <f t="shared" si="0"/>
        <v>0.5</v>
      </c>
      <c r="X27" s="36"/>
    </row>
    <row r="28" spans="1:24" ht="42" customHeight="1" x14ac:dyDescent="0.2">
      <c r="A28" s="14">
        <v>4</v>
      </c>
      <c r="B28" s="3" t="s">
        <v>54</v>
      </c>
      <c r="C28" s="14" t="s">
        <v>4</v>
      </c>
      <c r="D28" s="6">
        <v>100</v>
      </c>
      <c r="E28" s="6">
        <v>100</v>
      </c>
      <c r="F28" s="6">
        <v>100</v>
      </c>
      <c r="G28" s="33">
        <v>100</v>
      </c>
      <c r="H28" s="6">
        <v>100</v>
      </c>
      <c r="I28" s="44">
        <v>100</v>
      </c>
      <c r="J28" s="6">
        <v>100</v>
      </c>
      <c r="K28" s="10"/>
      <c r="L28" s="6">
        <v>100</v>
      </c>
      <c r="M28" s="10"/>
      <c r="N28" s="6">
        <v>100</v>
      </c>
      <c r="O28" s="10"/>
      <c r="Q28" s="27">
        <f t="shared" si="1"/>
        <v>1</v>
      </c>
      <c r="R28" s="35">
        <f t="shared" si="2"/>
        <v>1</v>
      </c>
      <c r="S28" s="79">
        <f t="shared" si="3"/>
        <v>1</v>
      </c>
      <c r="T28" s="29">
        <f t="shared" si="4"/>
        <v>0</v>
      </c>
      <c r="U28" s="29">
        <f t="shared" si="5"/>
        <v>0</v>
      </c>
      <c r="V28" s="28">
        <f t="shared" si="6"/>
        <v>0</v>
      </c>
      <c r="W28" s="30">
        <f t="shared" si="0"/>
        <v>0.5</v>
      </c>
      <c r="X28" s="36"/>
    </row>
    <row r="29" spans="1:24" ht="65.25" customHeight="1" x14ac:dyDescent="0.2">
      <c r="A29" s="14">
        <v>5</v>
      </c>
      <c r="B29" s="3" t="s">
        <v>55</v>
      </c>
      <c r="C29" s="14" t="s">
        <v>4</v>
      </c>
      <c r="D29" s="6">
        <v>100</v>
      </c>
      <c r="E29" s="6">
        <v>100</v>
      </c>
      <c r="F29" s="6">
        <v>100</v>
      </c>
      <c r="G29" s="33">
        <v>100</v>
      </c>
      <c r="H29" s="6">
        <v>100</v>
      </c>
      <c r="I29" s="44">
        <v>100</v>
      </c>
      <c r="J29" s="6">
        <v>100</v>
      </c>
      <c r="K29" s="10"/>
      <c r="L29" s="6">
        <v>100</v>
      </c>
      <c r="M29" s="10"/>
      <c r="N29" s="6">
        <v>100</v>
      </c>
      <c r="O29" s="10"/>
      <c r="Q29" s="27">
        <f t="shared" si="1"/>
        <v>1</v>
      </c>
      <c r="R29" s="35">
        <f t="shared" si="2"/>
        <v>1</v>
      </c>
      <c r="S29" s="79">
        <f t="shared" si="3"/>
        <v>1</v>
      </c>
      <c r="T29" s="29">
        <f t="shared" si="4"/>
        <v>0</v>
      </c>
      <c r="U29" s="29">
        <f t="shared" si="5"/>
        <v>0</v>
      </c>
      <c r="V29" s="28">
        <f t="shared" si="6"/>
        <v>0</v>
      </c>
      <c r="W29" s="30">
        <f t="shared" si="0"/>
        <v>0.5</v>
      </c>
      <c r="X29" s="36"/>
    </row>
    <row r="30" spans="1:24" ht="53.25" customHeight="1" x14ac:dyDescent="0.2">
      <c r="A30" s="14">
        <v>6</v>
      </c>
      <c r="B30" s="3" t="s">
        <v>56</v>
      </c>
      <c r="C30" s="14" t="s">
        <v>4</v>
      </c>
      <c r="D30" s="6">
        <v>25</v>
      </c>
      <c r="E30" s="6">
        <v>20</v>
      </c>
      <c r="F30" s="6">
        <v>20</v>
      </c>
      <c r="G30" s="33">
        <v>47</v>
      </c>
      <c r="H30" s="6">
        <v>20</v>
      </c>
      <c r="I30" s="44">
        <v>47</v>
      </c>
      <c r="J30" s="6">
        <v>20</v>
      </c>
      <c r="K30" s="10"/>
      <c r="L30" s="6">
        <v>20</v>
      </c>
      <c r="M30" s="10"/>
      <c r="N30" s="6">
        <v>20</v>
      </c>
      <c r="O30" s="10"/>
      <c r="Q30" s="27">
        <f t="shared" si="1"/>
        <v>0.8</v>
      </c>
      <c r="R30" s="35">
        <f>G30/F30</f>
        <v>2.35</v>
      </c>
      <c r="S30" s="79">
        <f t="shared" si="3"/>
        <v>2.35</v>
      </c>
      <c r="T30" s="29">
        <f t="shared" si="4"/>
        <v>0</v>
      </c>
      <c r="U30" s="29">
        <f t="shared" si="5"/>
        <v>0</v>
      </c>
      <c r="V30" s="28">
        <f t="shared" si="6"/>
        <v>0</v>
      </c>
      <c r="W30" s="30">
        <f t="shared" si="0"/>
        <v>0.91666666666666663</v>
      </c>
      <c r="X30" s="36"/>
    </row>
    <row r="31" spans="1:24" ht="51.75" customHeight="1" x14ac:dyDescent="0.2">
      <c r="A31" s="14">
        <v>7</v>
      </c>
      <c r="B31" s="3" t="s">
        <v>57</v>
      </c>
      <c r="C31" s="14" t="s">
        <v>4</v>
      </c>
      <c r="D31" s="6">
        <v>50</v>
      </c>
      <c r="E31" s="6">
        <v>65</v>
      </c>
      <c r="F31" s="6">
        <v>65</v>
      </c>
      <c r="G31" s="33">
        <v>72</v>
      </c>
      <c r="H31" s="6">
        <v>65</v>
      </c>
      <c r="I31" s="44">
        <v>85</v>
      </c>
      <c r="J31" s="6">
        <v>65</v>
      </c>
      <c r="K31" s="10"/>
      <c r="L31" s="6">
        <v>65</v>
      </c>
      <c r="M31" s="10"/>
      <c r="N31" s="6">
        <v>65</v>
      </c>
      <c r="O31" s="10"/>
      <c r="Q31" s="27">
        <f t="shared" si="1"/>
        <v>1.3</v>
      </c>
      <c r="R31" s="35">
        <f>G31/F31</f>
        <v>1.1076923076923078</v>
      </c>
      <c r="S31" s="79">
        <f t="shared" si="3"/>
        <v>1.3076923076923077</v>
      </c>
      <c r="T31" s="29">
        <f t="shared" si="4"/>
        <v>0</v>
      </c>
      <c r="U31" s="29">
        <f t="shared" si="5"/>
        <v>0</v>
      </c>
      <c r="V31" s="28">
        <f t="shared" si="6"/>
        <v>0</v>
      </c>
      <c r="W31" s="30">
        <f t="shared" si="0"/>
        <v>0.61923076923076925</v>
      </c>
      <c r="X31" s="36"/>
    </row>
    <row r="32" spans="1:24" ht="55.5" customHeight="1" x14ac:dyDescent="0.2">
      <c r="A32" s="14">
        <v>8</v>
      </c>
      <c r="B32" s="3" t="s">
        <v>58</v>
      </c>
      <c r="C32" s="14" t="s">
        <v>4</v>
      </c>
      <c r="D32" s="6">
        <v>75</v>
      </c>
      <c r="E32" s="6">
        <v>75</v>
      </c>
      <c r="F32" s="6">
        <v>75</v>
      </c>
      <c r="G32" s="33">
        <v>84</v>
      </c>
      <c r="H32" s="6">
        <v>75</v>
      </c>
      <c r="I32" s="44">
        <v>90</v>
      </c>
      <c r="J32" s="6">
        <v>75</v>
      </c>
      <c r="K32" s="10"/>
      <c r="L32" s="6">
        <v>75</v>
      </c>
      <c r="M32" s="10"/>
      <c r="N32" s="6">
        <v>75</v>
      </c>
      <c r="O32" s="10"/>
      <c r="Q32" s="27">
        <f t="shared" si="1"/>
        <v>1</v>
      </c>
      <c r="R32" s="35">
        <f>G32/F32</f>
        <v>1.1200000000000001</v>
      </c>
      <c r="S32" s="79">
        <f t="shared" si="3"/>
        <v>1.2</v>
      </c>
      <c r="T32" s="29">
        <f t="shared" si="4"/>
        <v>0</v>
      </c>
      <c r="U32" s="29">
        <f t="shared" si="5"/>
        <v>0</v>
      </c>
      <c r="V32" s="28">
        <f t="shared" si="6"/>
        <v>0</v>
      </c>
      <c r="W32" s="30">
        <f t="shared" si="0"/>
        <v>0.55333333333333334</v>
      </c>
      <c r="X32" s="36"/>
    </row>
    <row r="33" spans="1:5" s="5" customFormat="1" ht="18.75" customHeight="1" x14ac:dyDescent="0.2">
      <c r="A33" s="7"/>
      <c r="B33" s="48"/>
      <c r="C33" s="7"/>
      <c r="D33" s="7"/>
      <c r="E33" s="7"/>
    </row>
    <row r="34" spans="1:5" s="5" customFormat="1" x14ac:dyDescent="0.2">
      <c r="A34" s="53" t="s">
        <v>25</v>
      </c>
      <c r="B34" s="53"/>
      <c r="C34" s="53"/>
      <c r="D34" s="8"/>
      <c r="E34" s="8"/>
    </row>
    <row r="35" spans="1:5" s="5" customFormat="1" x14ac:dyDescent="0.2">
      <c r="A35" s="53"/>
      <c r="B35" s="53"/>
      <c r="C35" s="53"/>
      <c r="D35" s="11"/>
      <c r="E35" s="9" t="s">
        <v>65</v>
      </c>
    </row>
    <row r="36" spans="1:5" s="5" customFormat="1" ht="15.75" customHeight="1" x14ac:dyDescent="0.2">
      <c r="A36" s="53" t="s">
        <v>24</v>
      </c>
      <c r="B36" s="53"/>
      <c r="C36" s="53"/>
    </row>
    <row r="37" spans="1:5" s="5" customFormat="1" ht="15.75" customHeight="1" x14ac:dyDescent="0.2">
      <c r="A37" s="53"/>
      <c r="B37" s="53"/>
      <c r="C37" s="53"/>
      <c r="D37" s="12"/>
      <c r="E37" s="5" t="s">
        <v>70</v>
      </c>
    </row>
    <row r="38" spans="1:5" s="5" customFormat="1" x14ac:dyDescent="0.2"/>
  </sheetData>
  <mergeCells count="14">
    <mergeCell ref="A2:O2"/>
    <mergeCell ref="A3:O3"/>
    <mergeCell ref="A1:O1"/>
    <mergeCell ref="C5:C6"/>
    <mergeCell ref="A7:O7"/>
    <mergeCell ref="D5:O5"/>
    <mergeCell ref="A5:A6"/>
    <mergeCell ref="B5:B6"/>
    <mergeCell ref="A17:O17"/>
    <mergeCell ref="A22:O22"/>
    <mergeCell ref="A24:O24"/>
    <mergeCell ref="A36:C37"/>
    <mergeCell ref="A11:E11"/>
    <mergeCell ref="A34:C35"/>
  </mergeCells>
  <phoneticPr fontId="0" type="noConversion"/>
  <pageMargins left="0.74803149606299213" right="0.74803149606299213" top="0.15748031496062992" bottom="0.15748031496062992" header="0.15748031496062992" footer="0.15748031496062992"/>
  <pageSetup paperSize="9" scale="28" fitToHeight="2" orientation="portrait" r:id="rId1"/>
  <headerFooter alignWithMargins="0"/>
  <rowBreaks count="1" manualBreakCount="1">
    <brk id="16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8"/>
  <sheetViews>
    <sheetView view="pageBreakPreview" topLeftCell="B2" zoomScaleNormal="100" zoomScaleSheetLayoutView="100" workbookViewId="0">
      <selection activeCell="V11" sqref="V11"/>
    </sheetView>
  </sheetViews>
  <sheetFormatPr defaultRowHeight="12.75" x14ac:dyDescent="0.2"/>
  <cols>
    <col min="1" max="1" width="6.7109375" customWidth="1"/>
    <col min="2" max="2" width="53.28515625" customWidth="1"/>
    <col min="3" max="3" width="10.7109375" customWidth="1"/>
    <col min="4" max="4" width="11" style="5" customWidth="1"/>
    <col min="5" max="5" width="10.28515625" style="5" customWidth="1"/>
    <col min="6" max="6" width="10.28515625" style="34" customWidth="1"/>
    <col min="7" max="7" width="10.140625" style="34" bestFit="1" customWidth="1"/>
    <col min="8" max="8" width="10.42578125" style="45" customWidth="1"/>
    <col min="9" max="9" width="12.28515625" style="45" customWidth="1"/>
    <col min="10" max="10" width="11" customWidth="1"/>
    <col min="12" max="12" width="10.140625" customWidth="1"/>
    <col min="14" max="14" width="10" customWidth="1"/>
  </cols>
  <sheetData>
    <row r="1" spans="1:22" ht="16.149999999999999" customHeight="1" x14ac:dyDescent="0.2">
      <c r="A1" s="56" t="s">
        <v>26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22" ht="18" customHeight="1" x14ac:dyDescent="0.2">
      <c r="A2" s="72" t="s">
        <v>102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22" x14ac:dyDescent="0.2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</row>
    <row r="4" spans="1:22" ht="24" customHeight="1" x14ac:dyDescent="0.3">
      <c r="A4" s="57" t="s">
        <v>1</v>
      </c>
      <c r="B4" s="61" t="s">
        <v>27</v>
      </c>
      <c r="C4" s="61" t="s">
        <v>28</v>
      </c>
      <c r="D4" s="77" t="s">
        <v>86</v>
      </c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19" t="s">
        <v>92</v>
      </c>
      <c r="Q4" s="20"/>
      <c r="R4" s="20"/>
      <c r="S4" s="20"/>
      <c r="T4" s="20"/>
      <c r="U4" s="20"/>
      <c r="V4" s="26" t="s">
        <v>93</v>
      </c>
    </row>
    <row r="5" spans="1:22" ht="36" customHeight="1" x14ac:dyDescent="0.2">
      <c r="A5" s="57"/>
      <c r="B5" s="61"/>
      <c r="C5" s="57"/>
      <c r="D5" s="84" t="s">
        <v>71</v>
      </c>
      <c r="E5" s="84" t="s">
        <v>72</v>
      </c>
      <c r="F5" s="32" t="s">
        <v>73</v>
      </c>
      <c r="G5" s="32" t="s">
        <v>74</v>
      </c>
      <c r="H5" s="43" t="s">
        <v>75</v>
      </c>
      <c r="I5" s="43" t="s">
        <v>76</v>
      </c>
      <c r="J5" s="16" t="s">
        <v>77</v>
      </c>
      <c r="K5" s="16" t="s">
        <v>87</v>
      </c>
      <c r="L5" s="16" t="s">
        <v>78</v>
      </c>
      <c r="M5" s="16" t="s">
        <v>88</v>
      </c>
      <c r="N5" s="16" t="s">
        <v>80</v>
      </c>
      <c r="O5" s="16" t="s">
        <v>89</v>
      </c>
      <c r="P5" s="87">
        <v>2019</v>
      </c>
      <c r="Q5" s="34">
        <v>2020</v>
      </c>
      <c r="R5" s="45">
        <v>2021</v>
      </c>
      <c r="S5">
        <v>2022</v>
      </c>
      <c r="T5">
        <v>2023</v>
      </c>
      <c r="U5">
        <v>2024</v>
      </c>
      <c r="V5" s="26"/>
    </row>
    <row r="6" spans="1:22" ht="26.25" customHeight="1" x14ac:dyDescent="0.2">
      <c r="A6" s="57" t="s">
        <v>29</v>
      </c>
      <c r="B6" s="65" t="s">
        <v>30</v>
      </c>
      <c r="C6" s="4" t="s">
        <v>31</v>
      </c>
      <c r="D6" s="85">
        <f t="shared" ref="D6:L10" si="0">SUM(D11)</f>
        <v>53209.8</v>
      </c>
      <c r="E6" s="85">
        <f t="shared" si="0"/>
        <v>53203.040000000001</v>
      </c>
      <c r="F6" s="39">
        <v>49508.15</v>
      </c>
      <c r="G6" s="39">
        <v>48037.4</v>
      </c>
      <c r="H6" s="46">
        <v>50621.96</v>
      </c>
      <c r="I6" s="46">
        <v>50573.31</v>
      </c>
      <c r="J6" s="18">
        <v>44248.31</v>
      </c>
      <c r="K6" s="18"/>
      <c r="L6" s="18">
        <f t="shared" si="0"/>
        <v>46166.46</v>
      </c>
      <c r="M6" s="18"/>
      <c r="N6" s="18">
        <v>43792</v>
      </c>
      <c r="O6" s="18"/>
      <c r="P6" s="87"/>
      <c r="Q6" s="34"/>
      <c r="R6" s="45"/>
      <c r="V6" s="26"/>
    </row>
    <row r="7" spans="1:22" ht="21.75" customHeight="1" x14ac:dyDescent="0.2">
      <c r="A7" s="57"/>
      <c r="B7" s="65"/>
      <c r="C7" s="4" t="s">
        <v>32</v>
      </c>
      <c r="D7" s="86">
        <f t="shared" si="0"/>
        <v>0</v>
      </c>
      <c r="E7" s="86">
        <f t="shared" si="0"/>
        <v>0</v>
      </c>
      <c r="F7" s="40">
        <v>4120.5</v>
      </c>
      <c r="G7" s="40">
        <v>4120.5</v>
      </c>
      <c r="H7" s="47">
        <v>2194.92</v>
      </c>
      <c r="I7" s="47">
        <v>2194.92</v>
      </c>
      <c r="J7" s="13">
        <v>3185</v>
      </c>
      <c r="K7" s="13"/>
      <c r="L7" s="13">
        <f t="shared" ref="L7:N7" si="1">SUM(L12)</f>
        <v>0</v>
      </c>
      <c r="M7" s="13"/>
      <c r="N7" s="13">
        <f t="shared" si="1"/>
        <v>0</v>
      </c>
      <c r="O7" s="13"/>
      <c r="P7" s="88">
        <f>E68/D68</f>
        <v>0.99101789406526319</v>
      </c>
      <c r="Q7" s="41">
        <f>G68/F68</f>
        <v>0.97121964477189837</v>
      </c>
      <c r="R7" s="49">
        <f>I68/H68</f>
        <v>0.99742452425239658</v>
      </c>
      <c r="S7" s="89">
        <f>K68/J68</f>
        <v>0</v>
      </c>
      <c r="T7" s="89">
        <f>M68/L68</f>
        <v>0</v>
      </c>
      <c r="U7" s="89">
        <f>O68/N68</f>
        <v>0</v>
      </c>
      <c r="V7" s="26">
        <f>(P7+Q7+R7+S7+T7+U7)/6</f>
        <v>0.4932770105149264</v>
      </c>
    </row>
    <row r="8" spans="1:22" ht="15" hidden="1" customHeight="1" x14ac:dyDescent="0.2">
      <c r="A8" s="57"/>
      <c r="B8" s="65"/>
      <c r="C8" s="4" t="s">
        <v>46</v>
      </c>
      <c r="D8" s="86">
        <f t="shared" si="0"/>
        <v>0</v>
      </c>
      <c r="E8" s="86">
        <f t="shared" si="0"/>
        <v>0</v>
      </c>
      <c r="F8" s="40">
        <f t="shared" ref="F8:N8" si="2">SUM(F13)</f>
        <v>0</v>
      </c>
      <c r="G8" s="40">
        <f t="shared" si="2"/>
        <v>0</v>
      </c>
      <c r="H8" s="47">
        <f t="shared" si="2"/>
        <v>0</v>
      </c>
      <c r="I8" s="47"/>
      <c r="J8" s="13">
        <f t="shared" si="2"/>
        <v>0</v>
      </c>
      <c r="K8" s="13"/>
      <c r="L8" s="13">
        <f t="shared" si="2"/>
        <v>0</v>
      </c>
      <c r="M8" s="13"/>
      <c r="N8" s="13">
        <f t="shared" si="2"/>
        <v>0</v>
      </c>
      <c r="O8" s="13"/>
    </row>
    <row r="9" spans="1:22" ht="15" hidden="1" customHeight="1" x14ac:dyDescent="0.2">
      <c r="A9" s="57"/>
      <c r="B9" s="65"/>
      <c r="C9" s="4" t="s">
        <v>33</v>
      </c>
      <c r="D9" s="86">
        <f t="shared" si="0"/>
        <v>0</v>
      </c>
      <c r="E9" s="86">
        <f t="shared" si="0"/>
        <v>0</v>
      </c>
      <c r="F9" s="40">
        <f t="shared" ref="F9:N9" si="3">SUM(F14)</f>
        <v>0</v>
      </c>
      <c r="G9" s="40">
        <f t="shared" si="3"/>
        <v>0</v>
      </c>
      <c r="H9" s="47">
        <f t="shared" si="3"/>
        <v>0</v>
      </c>
      <c r="I9" s="47"/>
      <c r="J9" s="13">
        <f t="shared" si="3"/>
        <v>0</v>
      </c>
      <c r="K9" s="13"/>
      <c r="L9" s="13">
        <f t="shared" si="3"/>
        <v>0</v>
      </c>
      <c r="M9" s="13"/>
      <c r="N9" s="13">
        <f t="shared" si="3"/>
        <v>0</v>
      </c>
      <c r="O9" s="13"/>
    </row>
    <row r="10" spans="1:22" ht="2.25" hidden="1" customHeight="1" x14ac:dyDescent="0.2">
      <c r="A10" s="57"/>
      <c r="B10" s="65"/>
      <c r="C10" s="4" t="s">
        <v>34</v>
      </c>
      <c r="D10" s="86">
        <f t="shared" si="0"/>
        <v>0</v>
      </c>
      <c r="E10" s="86">
        <f t="shared" si="0"/>
        <v>0</v>
      </c>
      <c r="F10" s="40">
        <f t="shared" ref="F10:N10" si="4">SUM(F15)</f>
        <v>0</v>
      </c>
      <c r="G10" s="40">
        <f t="shared" si="4"/>
        <v>0</v>
      </c>
      <c r="H10" s="47">
        <f t="shared" si="4"/>
        <v>0</v>
      </c>
      <c r="I10" s="47"/>
      <c r="J10" s="13">
        <f t="shared" si="4"/>
        <v>0</v>
      </c>
      <c r="K10" s="13"/>
      <c r="L10" s="13">
        <f t="shared" si="4"/>
        <v>0</v>
      </c>
      <c r="M10" s="13"/>
      <c r="N10" s="13">
        <f t="shared" si="4"/>
        <v>0</v>
      </c>
      <c r="O10" s="13"/>
    </row>
    <row r="11" spans="1:22" ht="32.25" customHeight="1" x14ac:dyDescent="0.2">
      <c r="A11" s="71" t="s">
        <v>35</v>
      </c>
      <c r="B11" s="67" t="s">
        <v>36</v>
      </c>
      <c r="C11" s="4" t="s">
        <v>31</v>
      </c>
      <c r="D11" s="86">
        <v>53209.8</v>
      </c>
      <c r="E11" s="86">
        <v>53203.040000000001</v>
      </c>
      <c r="F11" s="40">
        <v>49508.15</v>
      </c>
      <c r="G11" s="40">
        <v>48037.4</v>
      </c>
      <c r="H11" s="47">
        <v>50621.96</v>
      </c>
      <c r="I11" s="47">
        <v>50573.31</v>
      </c>
      <c r="J11" s="13">
        <v>44248.31</v>
      </c>
      <c r="K11" s="13"/>
      <c r="L11" s="13">
        <v>46166.46</v>
      </c>
      <c r="M11" s="13"/>
      <c r="N11" s="13">
        <v>43792</v>
      </c>
      <c r="O11" s="13"/>
    </row>
    <row r="12" spans="1:22" ht="23.25" customHeight="1" x14ac:dyDescent="0.2">
      <c r="A12" s="71"/>
      <c r="B12" s="67"/>
      <c r="C12" s="4" t="s">
        <v>32</v>
      </c>
      <c r="D12" s="86">
        <v>0</v>
      </c>
      <c r="E12" s="86">
        <v>0</v>
      </c>
      <c r="F12" s="40">
        <v>4120.5</v>
      </c>
      <c r="G12" s="40">
        <v>4120.5</v>
      </c>
      <c r="H12" s="47">
        <v>2194.92</v>
      </c>
      <c r="I12" s="47">
        <v>2194.92</v>
      </c>
      <c r="J12" s="13">
        <v>3185</v>
      </c>
      <c r="K12" s="13"/>
      <c r="L12" s="13">
        <v>0</v>
      </c>
      <c r="M12" s="13"/>
      <c r="N12" s="13">
        <v>0</v>
      </c>
      <c r="O12" s="13"/>
    </row>
    <row r="13" spans="1:22" ht="23.25" hidden="1" customHeight="1" x14ac:dyDescent="0.2">
      <c r="A13" s="71"/>
      <c r="B13" s="67"/>
      <c r="C13" s="4" t="s">
        <v>46</v>
      </c>
      <c r="D13" s="86">
        <v>0</v>
      </c>
      <c r="E13" s="86">
        <v>0</v>
      </c>
      <c r="F13" s="40"/>
      <c r="G13" s="40"/>
      <c r="H13" s="47">
        <v>0</v>
      </c>
      <c r="I13" s="47"/>
      <c r="J13" s="13">
        <v>0</v>
      </c>
      <c r="K13" s="13"/>
      <c r="L13" s="13">
        <v>0</v>
      </c>
      <c r="M13" s="13"/>
      <c r="N13" s="13">
        <v>0</v>
      </c>
      <c r="O13" s="13"/>
    </row>
    <row r="14" spans="1:22" ht="15" hidden="1" customHeight="1" x14ac:dyDescent="0.2">
      <c r="A14" s="71"/>
      <c r="B14" s="67"/>
      <c r="C14" s="4" t="s">
        <v>33</v>
      </c>
      <c r="D14" s="86">
        <v>0</v>
      </c>
      <c r="E14" s="86">
        <v>0</v>
      </c>
      <c r="F14" s="40"/>
      <c r="G14" s="40"/>
      <c r="H14" s="47">
        <v>0</v>
      </c>
      <c r="I14" s="47"/>
      <c r="J14" s="13">
        <v>0</v>
      </c>
      <c r="K14" s="13"/>
      <c r="L14" s="13">
        <v>0</v>
      </c>
      <c r="M14" s="13"/>
      <c r="N14" s="13">
        <v>0</v>
      </c>
      <c r="O14" s="13"/>
    </row>
    <row r="15" spans="1:22" ht="18" hidden="1" customHeight="1" x14ac:dyDescent="0.2">
      <c r="A15" s="71"/>
      <c r="B15" s="67"/>
      <c r="C15" s="4" t="s">
        <v>34</v>
      </c>
      <c r="D15" s="86">
        <v>0</v>
      </c>
      <c r="E15" s="86">
        <v>0</v>
      </c>
      <c r="F15" s="40"/>
      <c r="G15" s="40"/>
      <c r="H15" s="47">
        <v>0</v>
      </c>
      <c r="I15" s="47"/>
      <c r="J15" s="13">
        <v>0</v>
      </c>
      <c r="K15" s="13"/>
      <c r="L15" s="13">
        <v>0</v>
      </c>
      <c r="M15" s="13"/>
      <c r="N15" s="13">
        <v>0</v>
      </c>
      <c r="O15" s="13"/>
    </row>
    <row r="16" spans="1:22" ht="21.75" customHeight="1" x14ac:dyDescent="0.2">
      <c r="A16" s="57" t="s">
        <v>37</v>
      </c>
      <c r="B16" s="65" t="s">
        <v>62</v>
      </c>
      <c r="C16" s="4" t="s">
        <v>31</v>
      </c>
      <c r="D16" s="85">
        <f>SUM(D21+D26)</f>
        <v>1880.92</v>
      </c>
      <c r="E16" s="85">
        <f>SUM(E21+E26)</f>
        <v>1880.78</v>
      </c>
      <c r="F16" s="39">
        <f>F21+F26</f>
        <v>2093.42</v>
      </c>
      <c r="G16" s="39">
        <f>G21+G26</f>
        <v>2068.84</v>
      </c>
      <c r="H16" s="46">
        <f>H21+H26+H29</f>
        <v>4298.9100000000008</v>
      </c>
      <c r="I16" s="46">
        <f>I21+I26+I29</f>
        <v>4286.43</v>
      </c>
      <c r="J16" s="18">
        <f>J21+J26+J29</f>
        <v>3687.36</v>
      </c>
      <c r="K16" s="18"/>
      <c r="L16" s="18">
        <f>SUM(L21+L26+L29)</f>
        <v>3954</v>
      </c>
      <c r="M16" s="18"/>
      <c r="N16" s="18">
        <f>SUM(N21+N26+N29)</f>
        <v>3264.98</v>
      </c>
      <c r="O16" s="18"/>
    </row>
    <row r="17" spans="1:15" ht="18.75" customHeight="1" x14ac:dyDescent="0.2">
      <c r="A17" s="57"/>
      <c r="B17" s="65"/>
      <c r="C17" s="4" t="s">
        <v>32</v>
      </c>
      <c r="D17" s="86">
        <f t="shared" ref="D17:E20" si="5">SUM(D22)</f>
        <v>0</v>
      </c>
      <c r="E17" s="86">
        <f t="shared" si="5"/>
        <v>0</v>
      </c>
      <c r="F17" s="40">
        <v>0</v>
      </c>
      <c r="G17" s="40">
        <v>0</v>
      </c>
      <c r="H17" s="47">
        <v>0</v>
      </c>
      <c r="I17" s="47">
        <v>0</v>
      </c>
      <c r="J17" s="13">
        <f t="shared" ref="J17:N17" si="6">SUM(J22)</f>
        <v>0</v>
      </c>
      <c r="K17" s="13"/>
      <c r="L17" s="13">
        <f t="shared" si="6"/>
        <v>0</v>
      </c>
      <c r="M17" s="13"/>
      <c r="N17" s="13">
        <f t="shared" si="6"/>
        <v>0</v>
      </c>
      <c r="O17" s="13"/>
    </row>
    <row r="18" spans="1:15" ht="17.25" hidden="1" customHeight="1" x14ac:dyDescent="0.2">
      <c r="A18" s="57"/>
      <c r="B18" s="65"/>
      <c r="C18" s="4" t="s">
        <v>46</v>
      </c>
      <c r="D18" s="86">
        <v>0</v>
      </c>
      <c r="E18" s="86">
        <v>0</v>
      </c>
      <c r="F18" s="40"/>
      <c r="G18" s="40"/>
      <c r="H18" s="47">
        <v>0</v>
      </c>
      <c r="I18" s="47"/>
      <c r="J18" s="13">
        <v>0</v>
      </c>
      <c r="K18" s="13"/>
      <c r="L18" s="13">
        <v>0</v>
      </c>
      <c r="M18" s="13"/>
      <c r="N18" s="13">
        <v>0</v>
      </c>
      <c r="O18" s="13"/>
    </row>
    <row r="19" spans="1:15" ht="18" hidden="1" customHeight="1" x14ac:dyDescent="0.2">
      <c r="A19" s="57"/>
      <c r="B19" s="65"/>
      <c r="C19" s="4" t="s">
        <v>33</v>
      </c>
      <c r="D19" s="86">
        <f t="shared" si="5"/>
        <v>0</v>
      </c>
      <c r="E19" s="86">
        <f t="shared" si="5"/>
        <v>0</v>
      </c>
      <c r="F19" s="40"/>
      <c r="G19" s="40"/>
      <c r="H19" s="47">
        <f t="shared" ref="H19:N19" si="7">SUM(H24)</f>
        <v>0</v>
      </c>
      <c r="I19" s="47"/>
      <c r="J19" s="13">
        <f t="shared" si="7"/>
        <v>0</v>
      </c>
      <c r="K19" s="13"/>
      <c r="L19" s="13">
        <f t="shared" si="7"/>
        <v>0</v>
      </c>
      <c r="M19" s="13"/>
      <c r="N19" s="13">
        <f t="shared" si="7"/>
        <v>0</v>
      </c>
      <c r="O19" s="13"/>
    </row>
    <row r="20" spans="1:15" ht="7.5" hidden="1" customHeight="1" x14ac:dyDescent="0.2">
      <c r="A20" s="57"/>
      <c r="B20" s="65"/>
      <c r="C20" s="4" t="s">
        <v>34</v>
      </c>
      <c r="D20" s="86">
        <f t="shared" si="5"/>
        <v>0</v>
      </c>
      <c r="E20" s="86">
        <f t="shared" si="5"/>
        <v>0</v>
      </c>
      <c r="F20" s="40"/>
      <c r="G20" s="40"/>
      <c r="H20" s="47">
        <f t="shared" ref="H20:N20" si="8">SUM(H25)</f>
        <v>0</v>
      </c>
      <c r="I20" s="47"/>
      <c r="J20" s="13">
        <f t="shared" si="8"/>
        <v>0</v>
      </c>
      <c r="K20" s="13"/>
      <c r="L20" s="13">
        <f t="shared" si="8"/>
        <v>0</v>
      </c>
      <c r="M20" s="13"/>
      <c r="N20" s="13">
        <f t="shared" si="8"/>
        <v>0</v>
      </c>
      <c r="O20" s="13"/>
    </row>
    <row r="21" spans="1:15" ht="18" customHeight="1" x14ac:dyDescent="0.2">
      <c r="A21" s="57" t="s">
        <v>38</v>
      </c>
      <c r="B21" s="67" t="s">
        <v>39</v>
      </c>
      <c r="C21" s="4" t="s">
        <v>31</v>
      </c>
      <c r="D21" s="86">
        <v>1485.42</v>
      </c>
      <c r="E21" s="86">
        <v>1485.28</v>
      </c>
      <c r="F21" s="40">
        <v>1641.42</v>
      </c>
      <c r="G21" s="40">
        <v>1616.84</v>
      </c>
      <c r="H21" s="47">
        <v>3879.19</v>
      </c>
      <c r="I21" s="47">
        <v>3866.78</v>
      </c>
      <c r="J21" s="13">
        <v>3521.36</v>
      </c>
      <c r="K21" s="13"/>
      <c r="L21" s="13">
        <v>3786</v>
      </c>
      <c r="M21" s="13"/>
      <c r="N21" s="13">
        <v>3096.98</v>
      </c>
      <c r="O21" s="13"/>
    </row>
    <row r="22" spans="1:15" ht="21" customHeight="1" x14ac:dyDescent="0.2">
      <c r="A22" s="57"/>
      <c r="B22" s="67"/>
      <c r="C22" s="4" t="s">
        <v>32</v>
      </c>
      <c r="D22" s="86">
        <v>0</v>
      </c>
      <c r="E22" s="86">
        <v>0</v>
      </c>
      <c r="F22" s="40">
        <v>0</v>
      </c>
      <c r="G22" s="40">
        <v>0</v>
      </c>
      <c r="H22" s="47">
        <v>0</v>
      </c>
      <c r="I22" s="47">
        <v>0</v>
      </c>
      <c r="J22" s="13">
        <v>0</v>
      </c>
      <c r="K22" s="13"/>
      <c r="L22" s="13">
        <v>0</v>
      </c>
      <c r="M22" s="13"/>
      <c r="N22" s="13">
        <v>0</v>
      </c>
      <c r="O22" s="13"/>
    </row>
    <row r="23" spans="1:15" ht="20.25" hidden="1" customHeight="1" x14ac:dyDescent="0.2">
      <c r="A23" s="57"/>
      <c r="B23" s="67"/>
      <c r="C23" s="4" t="s">
        <v>46</v>
      </c>
      <c r="D23" s="86">
        <v>0</v>
      </c>
      <c r="E23" s="86">
        <v>0</v>
      </c>
      <c r="F23" s="40"/>
      <c r="G23" s="40"/>
      <c r="H23" s="47">
        <v>0</v>
      </c>
      <c r="I23" s="47"/>
      <c r="J23" s="13">
        <v>0</v>
      </c>
      <c r="K23" s="13"/>
      <c r="L23" s="13">
        <v>0</v>
      </c>
      <c r="M23" s="13"/>
      <c r="N23" s="13">
        <v>0</v>
      </c>
      <c r="O23" s="13"/>
    </row>
    <row r="24" spans="1:15" ht="17.25" hidden="1" customHeight="1" x14ac:dyDescent="0.2">
      <c r="A24" s="57"/>
      <c r="B24" s="67"/>
      <c r="C24" s="4" t="s">
        <v>33</v>
      </c>
      <c r="D24" s="86">
        <v>0</v>
      </c>
      <c r="E24" s="86">
        <v>0</v>
      </c>
      <c r="F24" s="40"/>
      <c r="G24" s="40"/>
      <c r="H24" s="47">
        <v>0</v>
      </c>
      <c r="I24" s="47"/>
      <c r="J24" s="13">
        <v>0</v>
      </c>
      <c r="K24" s="13"/>
      <c r="L24" s="13">
        <v>0</v>
      </c>
      <c r="M24" s="13"/>
      <c r="N24" s="13">
        <v>0</v>
      </c>
      <c r="O24" s="13"/>
    </row>
    <row r="25" spans="1:15" ht="0.6" customHeight="1" x14ac:dyDescent="0.2">
      <c r="A25" s="57"/>
      <c r="B25" s="67"/>
      <c r="C25" s="4" t="s">
        <v>34</v>
      </c>
      <c r="D25" s="86">
        <v>0</v>
      </c>
      <c r="E25" s="86">
        <v>0</v>
      </c>
      <c r="F25" s="40"/>
      <c r="G25" s="40"/>
      <c r="H25" s="47">
        <v>0</v>
      </c>
      <c r="I25" s="47"/>
      <c r="J25" s="13">
        <v>0</v>
      </c>
      <c r="K25" s="13"/>
      <c r="L25" s="13">
        <v>0</v>
      </c>
      <c r="M25" s="13"/>
      <c r="N25" s="13">
        <v>0</v>
      </c>
      <c r="O25" s="13"/>
    </row>
    <row r="26" spans="1:15" ht="18.75" customHeight="1" x14ac:dyDescent="0.2">
      <c r="A26" s="74" t="s">
        <v>60</v>
      </c>
      <c r="B26" s="68" t="s">
        <v>61</v>
      </c>
      <c r="C26" s="4" t="s">
        <v>31</v>
      </c>
      <c r="D26" s="86">
        <v>395.5</v>
      </c>
      <c r="E26" s="86">
        <v>395.5</v>
      </c>
      <c r="F26" s="40">
        <v>452</v>
      </c>
      <c r="G26" s="40">
        <v>452</v>
      </c>
      <c r="H26" s="47">
        <v>339</v>
      </c>
      <c r="I26" s="47">
        <v>339</v>
      </c>
      <c r="J26" s="13">
        <v>113</v>
      </c>
      <c r="K26" s="13"/>
      <c r="L26" s="13">
        <v>113</v>
      </c>
      <c r="M26" s="13"/>
      <c r="N26" s="13">
        <v>113</v>
      </c>
      <c r="O26" s="13"/>
    </row>
    <row r="27" spans="1:15" ht="23.45" customHeight="1" x14ac:dyDescent="0.2">
      <c r="A27" s="75"/>
      <c r="B27" s="69"/>
      <c r="C27" s="4" t="s">
        <v>32</v>
      </c>
      <c r="D27" s="86">
        <v>0</v>
      </c>
      <c r="E27" s="86">
        <v>0</v>
      </c>
      <c r="F27" s="40">
        <v>0</v>
      </c>
      <c r="G27" s="40">
        <v>0</v>
      </c>
      <c r="H27" s="47">
        <v>0</v>
      </c>
      <c r="I27" s="47">
        <v>0</v>
      </c>
      <c r="J27" s="13">
        <v>0</v>
      </c>
      <c r="K27" s="13"/>
      <c r="L27" s="13">
        <v>0</v>
      </c>
      <c r="M27" s="13"/>
      <c r="N27" s="13">
        <v>0</v>
      </c>
      <c r="O27" s="13"/>
    </row>
    <row r="28" spans="1:15" ht="20.25" hidden="1" customHeight="1" x14ac:dyDescent="0.2">
      <c r="A28" s="17"/>
      <c r="B28" s="70"/>
      <c r="C28" s="4"/>
      <c r="D28" s="86"/>
      <c r="E28" s="86"/>
      <c r="F28" s="40"/>
      <c r="G28" s="40"/>
      <c r="H28" s="47"/>
      <c r="I28" s="47"/>
      <c r="J28" s="13"/>
      <c r="K28" s="13"/>
      <c r="L28" s="13"/>
      <c r="M28" s="13"/>
      <c r="N28" s="13"/>
      <c r="O28" s="13"/>
    </row>
    <row r="29" spans="1:15" ht="17.25" customHeight="1" x14ac:dyDescent="0.2">
      <c r="A29" s="76" t="s">
        <v>90</v>
      </c>
      <c r="B29" s="68" t="s">
        <v>91</v>
      </c>
      <c r="C29" s="4" t="s">
        <v>31</v>
      </c>
      <c r="D29" s="86"/>
      <c r="E29" s="86"/>
      <c r="F29" s="40"/>
      <c r="G29" s="40"/>
      <c r="H29" s="47">
        <v>80.72</v>
      </c>
      <c r="I29" s="47">
        <v>80.650000000000006</v>
      </c>
      <c r="J29" s="13">
        <v>53</v>
      </c>
      <c r="K29" s="13"/>
      <c r="L29" s="13">
        <v>55</v>
      </c>
      <c r="M29" s="13"/>
      <c r="N29" s="13">
        <v>55</v>
      </c>
      <c r="O29" s="13"/>
    </row>
    <row r="30" spans="1:15" ht="18" customHeight="1" x14ac:dyDescent="0.2">
      <c r="A30" s="75"/>
      <c r="B30" s="70"/>
      <c r="C30" s="4" t="s">
        <v>32</v>
      </c>
      <c r="D30" s="13"/>
      <c r="E30" s="13"/>
      <c r="F30" s="40"/>
      <c r="G30" s="40"/>
      <c r="H30" s="47"/>
      <c r="I30" s="47"/>
      <c r="J30" s="13"/>
      <c r="K30" s="13"/>
      <c r="L30" s="13"/>
      <c r="M30" s="13"/>
      <c r="N30" s="13"/>
      <c r="O30" s="13"/>
    </row>
    <row r="31" spans="1:15" ht="18" customHeight="1" x14ac:dyDescent="0.2">
      <c r="A31" s="57" t="s">
        <v>40</v>
      </c>
      <c r="B31" s="65" t="s">
        <v>41</v>
      </c>
      <c r="C31" s="4" t="s">
        <v>31</v>
      </c>
      <c r="D31" s="18">
        <f t="shared" ref="D31:E35" si="9">SUM(D36)</f>
        <v>1042</v>
      </c>
      <c r="E31" s="18">
        <f t="shared" si="9"/>
        <v>1042</v>
      </c>
      <c r="F31" s="39">
        <v>1042</v>
      </c>
      <c r="G31" s="39">
        <v>1041.95</v>
      </c>
      <c r="H31" s="46">
        <v>457</v>
      </c>
      <c r="I31" s="46">
        <v>456.93</v>
      </c>
      <c r="J31" s="18">
        <v>223</v>
      </c>
      <c r="K31" s="18"/>
      <c r="L31" s="18">
        <f t="shared" ref="L31:N31" si="10">SUM(L36)</f>
        <v>507</v>
      </c>
      <c r="M31" s="18"/>
      <c r="N31" s="18">
        <f t="shared" si="10"/>
        <v>514</v>
      </c>
      <c r="O31" s="18"/>
    </row>
    <row r="32" spans="1:15" ht="17.25" customHeight="1" x14ac:dyDescent="0.2">
      <c r="A32" s="57"/>
      <c r="B32" s="65"/>
      <c r="C32" s="4" t="s">
        <v>32</v>
      </c>
      <c r="D32" s="13">
        <f t="shared" si="9"/>
        <v>0</v>
      </c>
      <c r="E32" s="13">
        <f t="shared" si="9"/>
        <v>0</v>
      </c>
      <c r="F32" s="40"/>
      <c r="G32" s="40"/>
      <c r="H32" s="47">
        <f t="shared" ref="H32:N32" si="11">SUM(H37)</f>
        <v>0</v>
      </c>
      <c r="I32" s="47">
        <v>0</v>
      </c>
      <c r="J32" s="13">
        <f t="shared" si="11"/>
        <v>0</v>
      </c>
      <c r="K32" s="13"/>
      <c r="L32" s="13">
        <f t="shared" si="11"/>
        <v>0</v>
      </c>
      <c r="M32" s="13"/>
      <c r="N32" s="13">
        <f t="shared" si="11"/>
        <v>0</v>
      </c>
      <c r="O32" s="13"/>
    </row>
    <row r="33" spans="1:15" ht="17.25" hidden="1" customHeight="1" x14ac:dyDescent="0.2">
      <c r="A33" s="57"/>
      <c r="B33" s="65"/>
      <c r="C33" s="4" t="s">
        <v>46</v>
      </c>
      <c r="D33" s="13">
        <f t="shared" si="9"/>
        <v>0</v>
      </c>
      <c r="E33" s="13">
        <f t="shared" si="9"/>
        <v>0</v>
      </c>
      <c r="F33" s="40"/>
      <c r="G33" s="40"/>
      <c r="H33" s="47">
        <f t="shared" ref="H33:N33" si="12">SUM(H38)</f>
        <v>0</v>
      </c>
      <c r="I33" s="47"/>
      <c r="J33" s="13">
        <f t="shared" si="12"/>
        <v>0</v>
      </c>
      <c r="K33" s="13"/>
      <c r="L33" s="13">
        <f t="shared" si="12"/>
        <v>0</v>
      </c>
      <c r="M33" s="13"/>
      <c r="N33" s="13">
        <f t="shared" si="12"/>
        <v>0</v>
      </c>
      <c r="O33" s="13"/>
    </row>
    <row r="34" spans="1:15" ht="21.75" hidden="1" customHeight="1" x14ac:dyDescent="0.2">
      <c r="A34" s="57"/>
      <c r="B34" s="65"/>
      <c r="C34" s="4" t="s">
        <v>33</v>
      </c>
      <c r="D34" s="13">
        <f t="shared" si="9"/>
        <v>0</v>
      </c>
      <c r="E34" s="13">
        <f t="shared" si="9"/>
        <v>0</v>
      </c>
      <c r="F34" s="40"/>
      <c r="G34" s="40"/>
      <c r="H34" s="47">
        <f t="shared" ref="H34:N34" si="13">SUM(H39)</f>
        <v>0</v>
      </c>
      <c r="I34" s="47"/>
      <c r="J34" s="13">
        <f t="shared" si="13"/>
        <v>0</v>
      </c>
      <c r="K34" s="13"/>
      <c r="L34" s="13">
        <f t="shared" si="13"/>
        <v>0</v>
      </c>
      <c r="M34" s="13"/>
      <c r="N34" s="13">
        <f t="shared" si="13"/>
        <v>0</v>
      </c>
      <c r="O34" s="13"/>
    </row>
    <row r="35" spans="1:15" ht="22.5" hidden="1" customHeight="1" x14ac:dyDescent="0.2">
      <c r="A35" s="57"/>
      <c r="B35" s="65"/>
      <c r="C35" s="4" t="s">
        <v>34</v>
      </c>
      <c r="D35" s="13">
        <f t="shared" si="9"/>
        <v>0</v>
      </c>
      <c r="E35" s="13">
        <f t="shared" si="9"/>
        <v>0</v>
      </c>
      <c r="F35" s="40"/>
      <c r="G35" s="40"/>
      <c r="H35" s="47">
        <f t="shared" ref="H35:N35" si="14">SUM(H40)</f>
        <v>0</v>
      </c>
      <c r="I35" s="47"/>
      <c r="J35" s="13">
        <f t="shared" si="14"/>
        <v>0</v>
      </c>
      <c r="K35" s="13"/>
      <c r="L35" s="13">
        <f t="shared" si="14"/>
        <v>0</v>
      </c>
      <c r="M35" s="13"/>
      <c r="N35" s="13">
        <f t="shared" si="14"/>
        <v>0</v>
      </c>
      <c r="O35" s="13"/>
    </row>
    <row r="36" spans="1:15" ht="20.25" customHeight="1" x14ac:dyDescent="0.2">
      <c r="A36" s="57" t="s">
        <v>42</v>
      </c>
      <c r="B36" s="67" t="s">
        <v>43</v>
      </c>
      <c r="C36" s="4" t="s">
        <v>31</v>
      </c>
      <c r="D36" s="13">
        <v>1042</v>
      </c>
      <c r="E36" s="13">
        <v>1042</v>
      </c>
      <c r="F36" s="40">
        <v>1042</v>
      </c>
      <c r="G36" s="40">
        <v>1041.95</v>
      </c>
      <c r="H36" s="47">
        <v>457</v>
      </c>
      <c r="I36" s="47">
        <v>456.93</v>
      </c>
      <c r="J36" s="13">
        <v>223</v>
      </c>
      <c r="K36" s="13"/>
      <c r="L36" s="13">
        <v>507</v>
      </c>
      <c r="M36" s="13"/>
      <c r="N36" s="13">
        <v>514</v>
      </c>
      <c r="O36" s="13"/>
    </row>
    <row r="37" spans="1:15" ht="16.5" customHeight="1" x14ac:dyDescent="0.2">
      <c r="A37" s="57"/>
      <c r="B37" s="67"/>
      <c r="C37" s="4" t="s">
        <v>32</v>
      </c>
      <c r="D37" s="13">
        <v>0</v>
      </c>
      <c r="E37" s="13">
        <v>0</v>
      </c>
      <c r="F37" s="40">
        <v>0</v>
      </c>
      <c r="G37" s="40">
        <v>0</v>
      </c>
      <c r="H37" s="47">
        <v>0</v>
      </c>
      <c r="I37" s="47">
        <v>0</v>
      </c>
      <c r="J37" s="13">
        <v>0</v>
      </c>
      <c r="K37" s="13"/>
      <c r="L37" s="13">
        <v>0</v>
      </c>
      <c r="M37" s="13"/>
      <c r="N37" s="13">
        <v>0</v>
      </c>
      <c r="O37" s="13"/>
    </row>
    <row r="38" spans="1:15" ht="16.5" hidden="1" customHeight="1" x14ac:dyDescent="0.2">
      <c r="A38" s="57"/>
      <c r="B38" s="67"/>
      <c r="C38" s="4" t="s">
        <v>46</v>
      </c>
      <c r="D38" s="13">
        <v>0</v>
      </c>
      <c r="E38" s="13">
        <v>0</v>
      </c>
      <c r="F38" s="40"/>
      <c r="G38" s="40"/>
      <c r="H38" s="47">
        <v>0</v>
      </c>
      <c r="I38" s="47"/>
      <c r="J38" s="13">
        <v>0</v>
      </c>
      <c r="K38" s="13"/>
      <c r="L38" s="13">
        <v>0</v>
      </c>
      <c r="M38" s="13"/>
      <c r="N38" s="13">
        <v>0</v>
      </c>
      <c r="O38" s="13"/>
    </row>
    <row r="39" spans="1:15" ht="18.75" hidden="1" customHeight="1" x14ac:dyDescent="0.2">
      <c r="A39" s="57"/>
      <c r="B39" s="67"/>
      <c r="C39" s="4" t="s">
        <v>33</v>
      </c>
      <c r="D39" s="13">
        <v>0</v>
      </c>
      <c r="E39" s="13">
        <v>0</v>
      </c>
      <c r="F39" s="40"/>
      <c r="G39" s="40"/>
      <c r="H39" s="47">
        <v>0</v>
      </c>
      <c r="I39" s="47"/>
      <c r="J39" s="13">
        <v>0</v>
      </c>
      <c r="K39" s="13"/>
      <c r="L39" s="13">
        <v>0</v>
      </c>
      <c r="M39" s="13"/>
      <c r="N39" s="13">
        <v>0</v>
      </c>
      <c r="O39" s="13"/>
    </row>
    <row r="40" spans="1:15" ht="21" hidden="1" customHeight="1" x14ac:dyDescent="0.2">
      <c r="A40" s="57"/>
      <c r="B40" s="67"/>
      <c r="C40" s="4" t="s">
        <v>34</v>
      </c>
      <c r="D40" s="13">
        <v>0</v>
      </c>
      <c r="E40" s="13">
        <v>0</v>
      </c>
      <c r="F40" s="40"/>
      <c r="G40" s="40"/>
      <c r="H40" s="47">
        <v>0</v>
      </c>
      <c r="I40" s="47"/>
      <c r="J40" s="13">
        <v>0</v>
      </c>
      <c r="K40" s="13"/>
      <c r="L40" s="13">
        <v>0</v>
      </c>
      <c r="M40" s="13"/>
      <c r="N40" s="13">
        <v>0</v>
      </c>
      <c r="O40" s="13"/>
    </row>
    <row r="41" spans="1:15" ht="19.5" customHeight="1" x14ac:dyDescent="0.2">
      <c r="A41" s="57" t="s">
        <v>47</v>
      </c>
      <c r="B41" s="65" t="s">
        <v>63</v>
      </c>
      <c r="C41" s="4" t="s">
        <v>31</v>
      </c>
      <c r="D41" s="18">
        <v>1088.9000000000001</v>
      </c>
      <c r="E41" s="18">
        <v>1088.9000000000001</v>
      </c>
      <c r="F41" s="39">
        <v>1206.6600000000001</v>
      </c>
      <c r="G41" s="39">
        <v>1172.8800000000001</v>
      </c>
      <c r="H41" s="46">
        <v>1230.8900000000001</v>
      </c>
      <c r="I41" s="46">
        <v>1196.46</v>
      </c>
      <c r="J41" s="18">
        <v>1462.42</v>
      </c>
      <c r="K41" s="18"/>
      <c r="L41" s="18">
        <f>L46</f>
        <v>1537.61</v>
      </c>
      <c r="M41" s="18"/>
      <c r="N41" s="18">
        <f>N46</f>
        <v>1137.83</v>
      </c>
      <c r="O41" s="18"/>
    </row>
    <row r="42" spans="1:15" ht="17.25" customHeight="1" x14ac:dyDescent="0.2">
      <c r="A42" s="57"/>
      <c r="B42" s="65"/>
      <c r="C42" s="4" t="s">
        <v>32</v>
      </c>
      <c r="D42" s="13">
        <f t="shared" ref="D42:E45" si="15">SUM(D47)</f>
        <v>0</v>
      </c>
      <c r="E42" s="13">
        <f t="shared" si="15"/>
        <v>0</v>
      </c>
      <c r="F42" s="40">
        <v>0</v>
      </c>
      <c r="G42" s="40">
        <v>0</v>
      </c>
      <c r="H42" s="47">
        <f t="shared" ref="H42:N42" si="16">SUM(H47)</f>
        <v>0</v>
      </c>
      <c r="I42" s="47">
        <v>0</v>
      </c>
      <c r="J42" s="13">
        <f t="shared" si="16"/>
        <v>0</v>
      </c>
      <c r="K42" s="13"/>
      <c r="L42" s="13">
        <f t="shared" si="16"/>
        <v>0</v>
      </c>
      <c r="M42" s="13"/>
      <c r="N42" s="13">
        <f t="shared" si="16"/>
        <v>0</v>
      </c>
      <c r="O42" s="13"/>
    </row>
    <row r="43" spans="1:15" ht="17.25" hidden="1" customHeight="1" x14ac:dyDescent="0.2">
      <c r="A43" s="57"/>
      <c r="B43" s="65"/>
      <c r="C43" s="4" t="s">
        <v>46</v>
      </c>
      <c r="D43" s="13">
        <f t="shared" si="15"/>
        <v>0</v>
      </c>
      <c r="E43" s="13">
        <f t="shared" si="15"/>
        <v>0</v>
      </c>
      <c r="F43" s="40"/>
      <c r="G43" s="40"/>
      <c r="H43" s="47">
        <f t="shared" ref="H43:N43" si="17">SUM(H48)</f>
        <v>0</v>
      </c>
      <c r="I43" s="47"/>
      <c r="J43" s="13">
        <f t="shared" si="17"/>
        <v>0</v>
      </c>
      <c r="K43" s="13"/>
      <c r="L43" s="13">
        <f t="shared" si="17"/>
        <v>0</v>
      </c>
      <c r="M43" s="13"/>
      <c r="N43" s="13">
        <f t="shared" si="17"/>
        <v>0</v>
      </c>
      <c r="O43" s="13"/>
    </row>
    <row r="44" spans="1:15" ht="21.75" hidden="1" customHeight="1" x14ac:dyDescent="0.2">
      <c r="A44" s="57"/>
      <c r="B44" s="65"/>
      <c r="C44" s="4" t="s">
        <v>33</v>
      </c>
      <c r="D44" s="13">
        <f t="shared" si="15"/>
        <v>0</v>
      </c>
      <c r="E44" s="13">
        <f t="shared" si="15"/>
        <v>0</v>
      </c>
      <c r="F44" s="40"/>
      <c r="G44" s="40"/>
      <c r="H44" s="47">
        <f t="shared" ref="H44:N44" si="18">SUM(H49)</f>
        <v>0</v>
      </c>
      <c r="I44" s="47"/>
      <c r="J44" s="13">
        <f t="shared" si="18"/>
        <v>0</v>
      </c>
      <c r="K44" s="13"/>
      <c r="L44" s="13">
        <f t="shared" si="18"/>
        <v>0</v>
      </c>
      <c r="M44" s="13"/>
      <c r="N44" s="13">
        <f t="shared" si="18"/>
        <v>0</v>
      </c>
      <c r="O44" s="13"/>
    </row>
    <row r="45" spans="1:15" ht="22.5" hidden="1" customHeight="1" x14ac:dyDescent="0.2">
      <c r="A45" s="57"/>
      <c r="B45" s="65"/>
      <c r="C45" s="4" t="s">
        <v>34</v>
      </c>
      <c r="D45" s="13">
        <f t="shared" si="15"/>
        <v>0</v>
      </c>
      <c r="E45" s="13">
        <f t="shared" si="15"/>
        <v>0</v>
      </c>
      <c r="F45" s="40"/>
      <c r="G45" s="40"/>
      <c r="H45" s="47">
        <f t="shared" ref="H45:N45" si="19">SUM(H50)</f>
        <v>0</v>
      </c>
      <c r="I45" s="47"/>
      <c r="J45" s="13">
        <f t="shared" si="19"/>
        <v>0</v>
      </c>
      <c r="K45" s="13"/>
      <c r="L45" s="13">
        <f t="shared" si="19"/>
        <v>0</v>
      </c>
      <c r="M45" s="13"/>
      <c r="N45" s="13">
        <f t="shared" si="19"/>
        <v>0</v>
      </c>
      <c r="O45" s="13"/>
    </row>
    <row r="46" spans="1:15" ht="19.5" customHeight="1" x14ac:dyDescent="0.2">
      <c r="A46" s="57" t="s">
        <v>48</v>
      </c>
      <c r="B46" s="67" t="s">
        <v>49</v>
      </c>
      <c r="C46" s="4" t="s">
        <v>31</v>
      </c>
      <c r="D46" s="13">
        <v>1088.9000000000001</v>
      </c>
      <c r="E46" s="13">
        <v>1088.9000000000001</v>
      </c>
      <c r="F46" s="40">
        <v>1206.6600000000001</v>
      </c>
      <c r="G46" s="40">
        <v>1172.8800000000001</v>
      </c>
      <c r="H46" s="47">
        <v>1230.8900000000001</v>
      </c>
      <c r="I46" s="47">
        <v>1196.46</v>
      </c>
      <c r="J46" s="13">
        <v>1462.42</v>
      </c>
      <c r="K46" s="13"/>
      <c r="L46" s="13">
        <v>1537.61</v>
      </c>
      <c r="M46" s="13"/>
      <c r="N46" s="13">
        <v>1137.83</v>
      </c>
      <c r="O46" s="13"/>
    </row>
    <row r="47" spans="1:15" ht="16.5" customHeight="1" x14ac:dyDescent="0.2">
      <c r="A47" s="57"/>
      <c r="B47" s="67"/>
      <c r="C47" s="4" t="s">
        <v>32</v>
      </c>
      <c r="D47" s="13">
        <v>0</v>
      </c>
      <c r="E47" s="13">
        <v>0</v>
      </c>
      <c r="F47" s="40">
        <v>0</v>
      </c>
      <c r="G47" s="40">
        <v>0</v>
      </c>
      <c r="H47" s="47">
        <v>0</v>
      </c>
      <c r="I47" s="47">
        <v>0</v>
      </c>
      <c r="J47" s="13">
        <v>0</v>
      </c>
      <c r="K47" s="13"/>
      <c r="L47" s="13">
        <v>0</v>
      </c>
      <c r="M47" s="13"/>
      <c r="N47" s="13">
        <v>0</v>
      </c>
      <c r="O47" s="13"/>
    </row>
    <row r="48" spans="1:15" ht="16.5" hidden="1" customHeight="1" x14ac:dyDescent="0.2">
      <c r="A48" s="57"/>
      <c r="B48" s="67"/>
      <c r="C48" s="4" t="s">
        <v>46</v>
      </c>
      <c r="D48" s="13">
        <v>0</v>
      </c>
      <c r="E48" s="13">
        <v>0</v>
      </c>
      <c r="F48" s="40"/>
      <c r="G48" s="40"/>
      <c r="H48" s="47">
        <v>0</v>
      </c>
      <c r="I48" s="47"/>
      <c r="J48" s="13">
        <v>0</v>
      </c>
      <c r="K48" s="13"/>
      <c r="L48" s="13">
        <v>0</v>
      </c>
      <c r="M48" s="13"/>
      <c r="N48" s="13">
        <v>0</v>
      </c>
      <c r="O48" s="13"/>
    </row>
    <row r="49" spans="1:15" ht="18.75" hidden="1" customHeight="1" x14ac:dyDescent="0.2">
      <c r="A49" s="57"/>
      <c r="B49" s="67"/>
      <c r="C49" s="4" t="s">
        <v>33</v>
      </c>
      <c r="D49" s="13">
        <v>0</v>
      </c>
      <c r="E49" s="13">
        <v>0</v>
      </c>
      <c r="F49" s="40"/>
      <c r="G49" s="40"/>
      <c r="H49" s="47">
        <v>0</v>
      </c>
      <c r="I49" s="47"/>
      <c r="J49" s="13">
        <v>0</v>
      </c>
      <c r="K49" s="13"/>
      <c r="L49" s="13">
        <v>0</v>
      </c>
      <c r="M49" s="13"/>
      <c r="N49" s="13">
        <v>0</v>
      </c>
      <c r="O49" s="13"/>
    </row>
    <row r="50" spans="1:15" ht="21" hidden="1" customHeight="1" x14ac:dyDescent="0.2">
      <c r="A50" s="57"/>
      <c r="B50" s="67"/>
      <c r="C50" s="4" t="s">
        <v>34</v>
      </c>
      <c r="D50" s="13">
        <v>0</v>
      </c>
      <c r="E50" s="13">
        <v>0</v>
      </c>
      <c r="F50" s="40"/>
      <c r="G50" s="40"/>
      <c r="H50" s="47">
        <v>0</v>
      </c>
      <c r="I50" s="47"/>
      <c r="J50" s="13">
        <v>0</v>
      </c>
      <c r="K50" s="13"/>
      <c r="L50" s="13">
        <v>0</v>
      </c>
      <c r="M50" s="13"/>
      <c r="N50" s="13">
        <v>0</v>
      </c>
      <c r="O50" s="13"/>
    </row>
    <row r="51" spans="1:15" ht="20.25" customHeight="1" x14ac:dyDescent="0.2">
      <c r="A51" s="57" t="s">
        <v>47</v>
      </c>
      <c r="B51" s="65" t="s">
        <v>67</v>
      </c>
      <c r="C51" s="4" t="s">
        <v>31</v>
      </c>
      <c r="D51" s="18">
        <f>SUM(D56)+D62</f>
        <v>8640.44</v>
      </c>
      <c r="E51" s="18">
        <f>SUM(E56)+E62</f>
        <v>8055.7599999999993</v>
      </c>
      <c r="F51" s="39">
        <v>11312.64</v>
      </c>
      <c r="G51" s="39">
        <v>10847.8</v>
      </c>
      <c r="H51" s="46">
        <v>14371.15</v>
      </c>
      <c r="I51" s="46">
        <v>14278.32</v>
      </c>
      <c r="J51" s="18">
        <f>J56+J62</f>
        <v>11465.68</v>
      </c>
      <c r="K51" s="18"/>
      <c r="L51" s="18">
        <f t="shared" ref="L51:N51" si="20">SUM(L56)+L62</f>
        <v>12450.24</v>
      </c>
      <c r="M51" s="18"/>
      <c r="N51" s="18">
        <f t="shared" si="20"/>
        <v>12417.75</v>
      </c>
      <c r="O51" s="18"/>
    </row>
    <row r="52" spans="1:15" ht="17.25" customHeight="1" x14ac:dyDescent="0.2">
      <c r="A52" s="57"/>
      <c r="B52" s="65"/>
      <c r="C52" s="4" t="s">
        <v>32</v>
      </c>
      <c r="D52" s="13">
        <f t="shared" ref="D52:E54" si="21">SUM(D57)</f>
        <v>0</v>
      </c>
      <c r="E52" s="13">
        <f t="shared" si="21"/>
        <v>0</v>
      </c>
      <c r="F52" s="40">
        <v>0</v>
      </c>
      <c r="G52" s="40">
        <v>0</v>
      </c>
      <c r="H52" s="47">
        <f t="shared" ref="H52:N52" si="22">SUM(H57)</f>
        <v>0</v>
      </c>
      <c r="I52" s="47">
        <v>0</v>
      </c>
      <c r="J52" s="13">
        <f t="shared" si="22"/>
        <v>1365</v>
      </c>
      <c r="K52" s="13"/>
      <c r="L52" s="13">
        <f t="shared" si="22"/>
        <v>0</v>
      </c>
      <c r="M52" s="13"/>
      <c r="N52" s="13">
        <f t="shared" si="22"/>
        <v>0</v>
      </c>
      <c r="O52" s="13"/>
    </row>
    <row r="53" spans="1:15" ht="17.25" hidden="1" customHeight="1" x14ac:dyDescent="0.2">
      <c r="A53" s="57"/>
      <c r="B53" s="65"/>
      <c r="C53" s="4" t="s">
        <v>46</v>
      </c>
      <c r="D53" s="13">
        <f t="shared" si="21"/>
        <v>0</v>
      </c>
      <c r="E53" s="13">
        <f t="shared" si="21"/>
        <v>0</v>
      </c>
      <c r="F53" s="40"/>
      <c r="G53" s="40"/>
      <c r="H53" s="47">
        <f t="shared" ref="H53:N53" si="23">SUM(H58)</f>
        <v>0</v>
      </c>
      <c r="I53" s="47"/>
      <c r="J53" s="13">
        <f t="shared" si="23"/>
        <v>0</v>
      </c>
      <c r="K53" s="13"/>
      <c r="L53" s="13">
        <f t="shared" si="23"/>
        <v>0</v>
      </c>
      <c r="M53" s="13"/>
      <c r="N53" s="13">
        <f t="shared" si="23"/>
        <v>0</v>
      </c>
      <c r="O53" s="13"/>
    </row>
    <row r="54" spans="1:15" ht="21.75" hidden="1" customHeight="1" x14ac:dyDescent="0.2">
      <c r="A54" s="57"/>
      <c r="B54" s="65"/>
      <c r="C54" s="4" t="s">
        <v>33</v>
      </c>
      <c r="D54" s="13">
        <f t="shared" si="21"/>
        <v>0</v>
      </c>
      <c r="E54" s="13">
        <f t="shared" si="21"/>
        <v>0</v>
      </c>
      <c r="F54" s="40"/>
      <c r="G54" s="40"/>
      <c r="H54" s="47">
        <f t="shared" ref="H54:N54" si="24">SUM(H59)</f>
        <v>0</v>
      </c>
      <c r="I54" s="47"/>
      <c r="J54" s="13">
        <f t="shared" si="24"/>
        <v>0</v>
      </c>
      <c r="K54" s="13"/>
      <c r="L54" s="13">
        <f t="shared" si="24"/>
        <v>0</v>
      </c>
      <c r="M54" s="13"/>
      <c r="N54" s="13">
        <f t="shared" si="24"/>
        <v>0</v>
      </c>
      <c r="O54" s="13"/>
    </row>
    <row r="55" spans="1:15" ht="22.5" hidden="1" customHeight="1" x14ac:dyDescent="0.2">
      <c r="A55" s="57"/>
      <c r="B55" s="65"/>
      <c r="C55" s="4" t="s">
        <v>34</v>
      </c>
      <c r="D55" s="13">
        <f>SUM(D61)</f>
        <v>0</v>
      </c>
      <c r="E55" s="13">
        <f>SUM(E61)</f>
        <v>0</v>
      </c>
      <c r="F55" s="40"/>
      <c r="G55" s="40"/>
      <c r="H55" s="47">
        <f t="shared" ref="H55:N55" si="25">SUM(H61)</f>
        <v>0</v>
      </c>
      <c r="I55" s="47"/>
      <c r="J55" s="13">
        <f t="shared" si="25"/>
        <v>0</v>
      </c>
      <c r="K55" s="13"/>
      <c r="L55" s="13">
        <f t="shared" si="25"/>
        <v>0</v>
      </c>
      <c r="M55" s="13"/>
      <c r="N55" s="13">
        <f t="shared" si="25"/>
        <v>0</v>
      </c>
      <c r="O55" s="13"/>
    </row>
    <row r="56" spans="1:15" ht="14.25" customHeight="1" x14ac:dyDescent="0.2">
      <c r="A56" s="57" t="s">
        <v>48</v>
      </c>
      <c r="B56" s="67" t="s">
        <v>68</v>
      </c>
      <c r="C56" s="4" t="s">
        <v>31</v>
      </c>
      <c r="D56" s="13">
        <v>6707.87</v>
      </c>
      <c r="E56" s="13">
        <v>6135.65</v>
      </c>
      <c r="F56" s="40">
        <v>10383.719999999999</v>
      </c>
      <c r="G56" s="40">
        <v>9948.19</v>
      </c>
      <c r="H56" s="47">
        <v>12445.18</v>
      </c>
      <c r="I56" s="47">
        <v>12352.53</v>
      </c>
      <c r="J56" s="13">
        <v>9939.4699999999993</v>
      </c>
      <c r="K56" s="13"/>
      <c r="L56" s="13">
        <v>10845.56</v>
      </c>
      <c r="M56" s="13"/>
      <c r="N56" s="13">
        <v>10733.62</v>
      </c>
      <c r="O56" s="13"/>
    </row>
    <row r="57" spans="1:15" ht="16.5" customHeight="1" x14ac:dyDescent="0.2">
      <c r="A57" s="57"/>
      <c r="B57" s="67"/>
      <c r="C57" s="4" t="s">
        <v>32</v>
      </c>
      <c r="D57" s="13">
        <v>0</v>
      </c>
      <c r="E57" s="13">
        <v>0</v>
      </c>
      <c r="F57" s="40">
        <v>0</v>
      </c>
      <c r="G57" s="40">
        <v>0</v>
      </c>
      <c r="H57" s="47">
        <v>0</v>
      </c>
      <c r="I57" s="47">
        <v>0</v>
      </c>
      <c r="J57" s="13">
        <v>1365</v>
      </c>
      <c r="K57" s="13"/>
      <c r="L57" s="13"/>
      <c r="M57" s="13"/>
      <c r="N57" s="13">
        <v>0</v>
      </c>
      <c r="O57" s="13"/>
    </row>
    <row r="58" spans="1:15" ht="16.5" hidden="1" customHeight="1" x14ac:dyDescent="0.2">
      <c r="A58" s="57"/>
      <c r="B58" s="67"/>
      <c r="C58" s="4" t="s">
        <v>46</v>
      </c>
      <c r="D58" s="13">
        <v>0</v>
      </c>
      <c r="E58" s="13">
        <v>0</v>
      </c>
      <c r="F58" s="40"/>
      <c r="G58" s="40"/>
      <c r="H58" s="47">
        <v>0</v>
      </c>
      <c r="I58" s="47"/>
      <c r="J58" s="13">
        <v>0</v>
      </c>
      <c r="K58" s="13"/>
      <c r="L58" s="13">
        <v>0</v>
      </c>
      <c r="M58" s="13"/>
      <c r="N58" s="13">
        <v>0</v>
      </c>
      <c r="O58" s="13"/>
    </row>
    <row r="59" spans="1:15" ht="18.75" hidden="1" customHeight="1" x14ac:dyDescent="0.2">
      <c r="A59" s="57"/>
      <c r="B59" s="67"/>
      <c r="C59" s="4" t="s">
        <v>33</v>
      </c>
      <c r="D59" s="13">
        <v>0</v>
      </c>
      <c r="E59" s="13">
        <v>0</v>
      </c>
      <c r="F59" s="40"/>
      <c r="G59" s="40"/>
      <c r="H59" s="47">
        <v>0</v>
      </c>
      <c r="I59" s="47"/>
      <c r="J59" s="13">
        <v>0</v>
      </c>
      <c r="K59" s="13"/>
      <c r="L59" s="13">
        <v>0</v>
      </c>
      <c r="M59" s="13"/>
      <c r="N59" s="13">
        <v>0</v>
      </c>
      <c r="O59" s="13"/>
    </row>
    <row r="60" spans="1:15" ht="18.75" hidden="1" customHeight="1" x14ac:dyDescent="0.2">
      <c r="A60" s="57"/>
      <c r="B60" s="67"/>
      <c r="C60" s="4"/>
      <c r="D60" s="13"/>
      <c r="E60" s="13"/>
      <c r="F60" s="40"/>
      <c r="G60" s="40"/>
      <c r="H60" s="47"/>
      <c r="I60" s="47"/>
      <c r="J60" s="13"/>
      <c r="K60" s="13"/>
      <c r="L60" s="13"/>
      <c r="M60" s="13"/>
      <c r="N60" s="13"/>
      <c r="O60" s="13"/>
    </row>
    <row r="61" spans="1:15" ht="21" hidden="1" customHeight="1" x14ac:dyDescent="0.2">
      <c r="A61" s="57"/>
      <c r="B61" s="67"/>
      <c r="C61" s="4" t="s">
        <v>34</v>
      </c>
      <c r="D61" s="13">
        <v>0</v>
      </c>
      <c r="E61" s="13">
        <v>0</v>
      </c>
      <c r="F61" s="40"/>
      <c r="G61" s="40"/>
      <c r="H61" s="47">
        <v>0</v>
      </c>
      <c r="I61" s="47"/>
      <c r="J61" s="13">
        <v>0</v>
      </c>
      <c r="K61" s="13"/>
      <c r="L61" s="13">
        <v>0</v>
      </c>
      <c r="M61" s="13"/>
      <c r="N61" s="13">
        <v>0</v>
      </c>
      <c r="O61" s="13"/>
    </row>
    <row r="62" spans="1:15" ht="13.5" customHeight="1" x14ac:dyDescent="0.2">
      <c r="A62" s="57" t="s">
        <v>48</v>
      </c>
      <c r="B62" s="67" t="s">
        <v>69</v>
      </c>
      <c r="C62" s="4" t="s">
        <v>31</v>
      </c>
      <c r="D62" s="13">
        <v>1932.57</v>
      </c>
      <c r="E62" s="13">
        <v>1920.11</v>
      </c>
      <c r="F62" s="40">
        <v>928.92</v>
      </c>
      <c r="G62" s="40">
        <v>899.61</v>
      </c>
      <c r="H62" s="47">
        <v>1925.98</v>
      </c>
      <c r="I62" s="47">
        <v>1925.79</v>
      </c>
      <c r="J62" s="13">
        <v>1526.21</v>
      </c>
      <c r="K62" s="13"/>
      <c r="L62" s="13">
        <v>1604.68</v>
      </c>
      <c r="M62" s="13"/>
      <c r="N62" s="13">
        <v>1684.13</v>
      </c>
      <c r="O62" s="13"/>
    </row>
    <row r="63" spans="1:15" ht="15" x14ac:dyDescent="0.2">
      <c r="A63" s="57"/>
      <c r="B63" s="67"/>
      <c r="C63" s="4" t="s">
        <v>32</v>
      </c>
      <c r="D63" s="13">
        <v>0</v>
      </c>
      <c r="E63" s="13">
        <v>0</v>
      </c>
      <c r="F63" s="40">
        <v>0</v>
      </c>
      <c r="G63" s="40">
        <v>0</v>
      </c>
      <c r="H63" s="47">
        <v>0</v>
      </c>
      <c r="I63" s="47">
        <v>0</v>
      </c>
      <c r="J63" s="13">
        <v>0</v>
      </c>
      <c r="K63" s="13"/>
      <c r="L63" s="13">
        <v>0</v>
      </c>
      <c r="M63" s="13"/>
      <c r="N63" s="13">
        <v>0</v>
      </c>
      <c r="O63" s="13"/>
    </row>
    <row r="64" spans="1:15" ht="12.75" hidden="1" customHeight="1" x14ac:dyDescent="0.2">
      <c r="A64" s="57"/>
      <c r="B64" s="67"/>
      <c r="C64" s="4" t="s">
        <v>46</v>
      </c>
      <c r="D64" s="13">
        <v>0</v>
      </c>
      <c r="E64" s="13">
        <v>0</v>
      </c>
      <c r="F64" s="40"/>
      <c r="G64" s="40"/>
      <c r="H64" s="47">
        <v>0</v>
      </c>
      <c r="I64" s="47"/>
      <c r="J64" s="13">
        <v>0</v>
      </c>
      <c r="K64" s="13"/>
      <c r="L64" s="13">
        <v>0</v>
      </c>
      <c r="M64" s="13"/>
      <c r="N64" s="13">
        <v>0</v>
      </c>
      <c r="O64" s="13"/>
    </row>
    <row r="65" spans="1:15" ht="16.5" hidden="1" customHeight="1" x14ac:dyDescent="0.2">
      <c r="A65" s="57"/>
      <c r="B65" s="67"/>
      <c r="C65" s="4" t="s">
        <v>33</v>
      </c>
      <c r="D65" s="13">
        <v>0</v>
      </c>
      <c r="E65" s="13">
        <v>0</v>
      </c>
      <c r="F65" s="40"/>
      <c r="G65" s="40"/>
      <c r="H65" s="47">
        <v>0</v>
      </c>
      <c r="I65" s="47"/>
      <c r="J65" s="13">
        <v>0</v>
      </c>
      <c r="K65" s="13"/>
      <c r="L65" s="13">
        <v>0</v>
      </c>
      <c r="M65" s="13"/>
      <c r="N65" s="13">
        <v>0</v>
      </c>
      <c r="O65" s="13"/>
    </row>
    <row r="66" spans="1:15" ht="12.75" hidden="1" customHeight="1" x14ac:dyDescent="0.2">
      <c r="A66" s="57"/>
      <c r="B66" s="67"/>
      <c r="C66" s="4"/>
      <c r="D66" s="13"/>
      <c r="E66" s="13"/>
      <c r="F66" s="40"/>
      <c r="G66" s="40"/>
      <c r="H66" s="47"/>
      <c r="I66" s="47"/>
      <c r="J66" s="13"/>
      <c r="K66" s="13"/>
      <c r="L66" s="13"/>
      <c r="M66" s="13"/>
      <c r="N66" s="13"/>
      <c r="O66" s="13"/>
    </row>
    <row r="67" spans="1:15" ht="21" hidden="1" customHeight="1" x14ac:dyDescent="0.2">
      <c r="A67" s="57"/>
      <c r="B67" s="67"/>
      <c r="C67" s="4" t="s">
        <v>34</v>
      </c>
      <c r="D67" s="13">
        <v>0</v>
      </c>
      <c r="E67" s="13">
        <v>0</v>
      </c>
      <c r="F67" s="40"/>
      <c r="G67" s="40"/>
      <c r="H67" s="47">
        <v>0</v>
      </c>
      <c r="I67" s="47"/>
      <c r="J67" s="13">
        <v>0</v>
      </c>
      <c r="K67" s="13"/>
      <c r="L67" s="13">
        <v>0</v>
      </c>
      <c r="M67" s="13"/>
      <c r="N67" s="13">
        <v>0</v>
      </c>
      <c r="O67" s="13"/>
    </row>
    <row r="68" spans="1:15" ht="15" x14ac:dyDescent="0.2">
      <c r="A68" s="57"/>
      <c r="B68" s="65" t="s">
        <v>64</v>
      </c>
      <c r="C68" s="4" t="s">
        <v>44</v>
      </c>
      <c r="D68" s="18">
        <f>SUM(D69:D73)</f>
        <v>65862.06</v>
      </c>
      <c r="E68" s="18">
        <f>SUM(E69:E73)</f>
        <v>65270.48</v>
      </c>
      <c r="F68" s="39">
        <f>F69+F70</f>
        <v>69283.37</v>
      </c>
      <c r="G68" s="39">
        <f>G69+G70</f>
        <v>67289.37</v>
      </c>
      <c r="H68" s="46">
        <f t="shared" ref="H68:I68" si="26">H69+H70</f>
        <v>73174.83</v>
      </c>
      <c r="I68" s="46">
        <f t="shared" si="26"/>
        <v>72986.37</v>
      </c>
      <c r="J68" s="18">
        <f>J69+J70</f>
        <v>65636.76999999999</v>
      </c>
      <c r="K68" s="18"/>
      <c r="L68" s="18">
        <f t="shared" ref="L68:N68" si="27">SUM(L69:L73)</f>
        <v>64615.31</v>
      </c>
      <c r="M68" s="18"/>
      <c r="N68" s="18">
        <f t="shared" si="27"/>
        <v>61126.560000000005</v>
      </c>
      <c r="O68" s="18"/>
    </row>
    <row r="69" spans="1:15" ht="15" x14ac:dyDescent="0.2">
      <c r="A69" s="57"/>
      <c r="B69" s="65"/>
      <c r="C69" s="4" t="s">
        <v>31</v>
      </c>
      <c r="D69" s="13">
        <f>SUM(D6+D16+D31+D51)+D41</f>
        <v>65862.06</v>
      </c>
      <c r="E69" s="13">
        <f>SUM(E6+E16+E31+E51)+E41</f>
        <v>65270.48</v>
      </c>
      <c r="F69" s="40">
        <f>F6+F16+F31+F41+F51</f>
        <v>65162.87</v>
      </c>
      <c r="G69" s="40">
        <f>G6+G16+G31+G41+G51</f>
        <v>63168.869999999995</v>
      </c>
      <c r="H69" s="47">
        <f t="shared" ref="H69:I69" si="28">H6+H16+H31+H41+H51</f>
        <v>70979.91</v>
      </c>
      <c r="I69" s="47">
        <f t="shared" si="28"/>
        <v>70791.45</v>
      </c>
      <c r="J69" s="13">
        <f>J6+J16+J31+J41+J51</f>
        <v>61086.77</v>
      </c>
      <c r="K69" s="13"/>
      <c r="L69" s="13">
        <f t="shared" ref="L69:N69" si="29">SUM(L6+L16+L31+L51)+L41</f>
        <v>64615.31</v>
      </c>
      <c r="M69" s="13"/>
      <c r="N69" s="13">
        <f t="shared" si="29"/>
        <v>61126.560000000005</v>
      </c>
      <c r="O69" s="13"/>
    </row>
    <row r="70" spans="1:15" ht="15" x14ac:dyDescent="0.2">
      <c r="A70" s="57"/>
      <c r="B70" s="65"/>
      <c r="C70" s="4" t="s">
        <v>32</v>
      </c>
      <c r="D70" s="13">
        <f t="shared" ref="D70:E73" si="30">SUM(D7+D17+D32+D52)</f>
        <v>0</v>
      </c>
      <c r="E70" s="13">
        <f t="shared" si="30"/>
        <v>0</v>
      </c>
      <c r="F70" s="40">
        <v>4120.5</v>
      </c>
      <c r="G70" s="40">
        <v>4120.5</v>
      </c>
      <c r="H70" s="47">
        <f t="shared" ref="H70:N70" si="31">SUM(H7+H17+H32+H52)</f>
        <v>2194.92</v>
      </c>
      <c r="I70" s="47">
        <v>2194.92</v>
      </c>
      <c r="J70" s="13">
        <f>J57+J7</f>
        <v>4550</v>
      </c>
      <c r="K70" s="13"/>
      <c r="L70" s="13">
        <f t="shared" si="31"/>
        <v>0</v>
      </c>
      <c r="M70" s="13"/>
      <c r="N70" s="13">
        <f t="shared" si="31"/>
        <v>0</v>
      </c>
      <c r="O70" s="13"/>
    </row>
    <row r="71" spans="1:15" ht="15" x14ac:dyDescent="0.2">
      <c r="A71" s="57"/>
      <c r="B71" s="65"/>
      <c r="C71" s="4" t="s">
        <v>46</v>
      </c>
      <c r="D71" s="13">
        <f t="shared" si="30"/>
        <v>0</v>
      </c>
      <c r="E71" s="13">
        <f t="shared" si="30"/>
        <v>0</v>
      </c>
      <c r="F71" s="40"/>
      <c r="G71" s="40"/>
      <c r="H71" s="47">
        <f t="shared" ref="H71:N71" si="32">SUM(H8+H18+H33+H53)</f>
        <v>0</v>
      </c>
      <c r="I71" s="47"/>
      <c r="J71" s="13">
        <f t="shared" si="32"/>
        <v>0</v>
      </c>
      <c r="K71" s="13"/>
      <c r="L71" s="13">
        <f t="shared" si="32"/>
        <v>0</v>
      </c>
      <c r="M71" s="13"/>
      <c r="N71" s="13">
        <f t="shared" si="32"/>
        <v>0</v>
      </c>
      <c r="O71" s="13"/>
    </row>
    <row r="72" spans="1:15" ht="15" x14ac:dyDescent="0.2">
      <c r="A72" s="57"/>
      <c r="B72" s="65"/>
      <c r="C72" s="4" t="s">
        <v>33</v>
      </c>
      <c r="D72" s="13">
        <f t="shared" si="30"/>
        <v>0</v>
      </c>
      <c r="E72" s="13">
        <f t="shared" si="30"/>
        <v>0</v>
      </c>
      <c r="F72" s="40"/>
      <c r="G72" s="40"/>
      <c r="H72" s="47">
        <f t="shared" ref="H72:N72" si="33">SUM(H9+H19+H34+H54)</f>
        <v>0</v>
      </c>
      <c r="I72" s="47"/>
      <c r="J72" s="13">
        <f t="shared" si="33"/>
        <v>0</v>
      </c>
      <c r="K72" s="13"/>
      <c r="L72" s="13">
        <f t="shared" si="33"/>
        <v>0</v>
      </c>
      <c r="M72" s="13"/>
      <c r="N72" s="13">
        <f t="shared" si="33"/>
        <v>0</v>
      </c>
      <c r="O72" s="13"/>
    </row>
    <row r="73" spans="1:15" ht="18.75" customHeight="1" x14ac:dyDescent="0.2">
      <c r="A73" s="57"/>
      <c r="B73" s="65"/>
      <c r="C73" s="4" t="s">
        <v>34</v>
      </c>
      <c r="D73" s="13">
        <f t="shared" si="30"/>
        <v>0</v>
      </c>
      <c r="E73" s="13">
        <f t="shared" si="30"/>
        <v>0</v>
      </c>
      <c r="F73" s="40"/>
      <c r="G73" s="40"/>
      <c r="H73" s="47">
        <f t="shared" ref="H73:N73" si="34">SUM(H10+H20+H35+H55)</f>
        <v>0</v>
      </c>
      <c r="I73" s="47"/>
      <c r="J73" s="13">
        <f t="shared" si="34"/>
        <v>0</v>
      </c>
      <c r="K73" s="13"/>
      <c r="L73" s="13">
        <f t="shared" si="34"/>
        <v>0</v>
      </c>
      <c r="M73" s="13"/>
      <c r="N73" s="13">
        <f t="shared" si="34"/>
        <v>0</v>
      </c>
      <c r="O73" s="13"/>
    </row>
    <row r="74" spans="1:15" s="5" customFormat="1" x14ac:dyDescent="0.2"/>
    <row r="75" spans="1:15" s="5" customFormat="1" x14ac:dyDescent="0.2">
      <c r="A75" s="62" t="s">
        <v>45</v>
      </c>
      <c r="B75" s="62"/>
      <c r="C75" s="62"/>
      <c r="D75" s="66"/>
    </row>
    <row r="76" spans="1:15" s="5" customFormat="1" x14ac:dyDescent="0.2">
      <c r="A76" s="62"/>
      <c r="B76" s="62"/>
      <c r="C76" s="62"/>
      <c r="D76" s="64"/>
      <c r="E76" s="5" t="s">
        <v>65</v>
      </c>
    </row>
    <row r="77" spans="1:15" s="5" customFormat="1" x14ac:dyDescent="0.2">
      <c r="A77" s="62" t="s">
        <v>24</v>
      </c>
      <c r="B77" s="62"/>
      <c r="C77" s="62"/>
      <c r="D77" s="63"/>
    </row>
    <row r="78" spans="1:15" s="5" customFormat="1" x14ac:dyDescent="0.2">
      <c r="A78" s="62"/>
      <c r="B78" s="62"/>
      <c r="C78" s="62"/>
      <c r="D78" s="64"/>
      <c r="E78" s="5" t="s">
        <v>70</v>
      </c>
    </row>
  </sheetData>
  <mergeCells count="39">
    <mergeCell ref="A1:O1"/>
    <mergeCell ref="A2:O2"/>
    <mergeCell ref="A3:O3"/>
    <mergeCell ref="A26:A27"/>
    <mergeCell ref="A29:A30"/>
    <mergeCell ref="C4:C5"/>
    <mergeCell ref="D4:O4"/>
    <mergeCell ref="A62:A67"/>
    <mergeCell ref="B62:B67"/>
    <mergeCell ref="A6:A10"/>
    <mergeCell ref="B6:B10"/>
    <mergeCell ref="A4:A5"/>
    <mergeCell ref="B4:B5"/>
    <mergeCell ref="B26:B28"/>
    <mergeCell ref="B29:B30"/>
    <mergeCell ref="A11:A15"/>
    <mergeCell ref="B11:B15"/>
    <mergeCell ref="A16:A20"/>
    <mergeCell ref="B16:B20"/>
    <mergeCell ref="A51:A55"/>
    <mergeCell ref="B51:B55"/>
    <mergeCell ref="A21:A25"/>
    <mergeCell ref="B21:B25"/>
    <mergeCell ref="A36:A40"/>
    <mergeCell ref="B36:B40"/>
    <mergeCell ref="A31:A35"/>
    <mergeCell ref="B31:B35"/>
    <mergeCell ref="A56:A61"/>
    <mergeCell ref="B56:B61"/>
    <mergeCell ref="A41:A45"/>
    <mergeCell ref="B41:B45"/>
    <mergeCell ref="A46:A50"/>
    <mergeCell ref="B46:B50"/>
    <mergeCell ref="A77:C78"/>
    <mergeCell ref="D77:D78"/>
    <mergeCell ref="A68:A73"/>
    <mergeCell ref="B68:B73"/>
    <mergeCell ref="A75:C76"/>
    <mergeCell ref="D75:D76"/>
  </mergeCells>
  <phoneticPr fontId="0" type="noConversion"/>
  <pageMargins left="0.75" right="0.75" top="0.2" bottom="0.2" header="0.5" footer="0.2"/>
  <pageSetup paperSize="9" scale="3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</vt:lpstr>
      <vt:lpstr>приложение 4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Салдушева Анастасия Валерьевна</cp:lastModifiedBy>
  <cp:lastPrinted>2020-02-03T02:23:40Z</cp:lastPrinted>
  <dcterms:created xsi:type="dcterms:W3CDTF">1996-10-08T23:32:33Z</dcterms:created>
  <dcterms:modified xsi:type="dcterms:W3CDTF">2022-02-16T02:40:58Z</dcterms:modified>
</cp:coreProperties>
</file>