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Целевые" sheetId="1" r:id="rId1"/>
    <sheet name="финансовые" sheetId="4" r:id="rId2"/>
    <sheet name="Лист2" sheetId="2" r:id="rId3"/>
    <sheet name="Лист3" sheetId="3" r:id="rId4"/>
  </sheets>
  <calcPr calcId="145621"/>
</workbook>
</file>

<file path=xl/calcChain.xml><?xml version="1.0" encoding="utf-8"?>
<calcChain xmlns="http://schemas.openxmlformats.org/spreadsheetml/2006/main">
  <c r="AA10" i="1" l="1"/>
  <c r="AA9" i="1"/>
  <c r="Z10" i="1"/>
  <c r="Z9" i="1"/>
  <c r="X60" i="1"/>
  <c r="X17" i="1"/>
  <c r="T9" i="4"/>
  <c r="M9" i="4"/>
  <c r="L9" i="4"/>
  <c r="Z7" i="1" l="1"/>
  <c r="AA7" i="1" s="1"/>
  <c r="Z8" i="1"/>
  <c r="S52" i="1"/>
  <c r="S50" i="1"/>
  <c r="U7" i="1"/>
  <c r="J9" i="4" l="1"/>
  <c r="S9" i="4" s="1"/>
  <c r="X39" i="1"/>
  <c r="V11" i="4" l="1"/>
  <c r="V12" i="4"/>
  <c r="V13" i="4"/>
  <c r="V14" i="4"/>
  <c r="V15" i="4"/>
  <c r="V16" i="4"/>
  <c r="V17" i="4"/>
  <c r="V18" i="4"/>
  <c r="V19" i="4"/>
  <c r="V20" i="4"/>
  <c r="V23" i="4"/>
  <c r="V24" i="4"/>
  <c r="V25" i="4"/>
  <c r="V26" i="4"/>
  <c r="V27" i="4"/>
  <c r="V28" i="4"/>
  <c r="V29" i="4"/>
  <c r="V30" i="4"/>
  <c r="V31" i="4"/>
  <c r="V32" i="4"/>
  <c r="V33" i="4"/>
  <c r="V34" i="4"/>
  <c r="V35" i="4"/>
  <c r="V36" i="4"/>
  <c r="V37" i="4"/>
  <c r="V38" i="4"/>
  <c r="V39" i="4"/>
  <c r="V40" i="4"/>
  <c r="V43" i="4"/>
  <c r="V44" i="4"/>
  <c r="V45" i="4"/>
  <c r="V46" i="4"/>
  <c r="V47" i="4"/>
  <c r="V48" i="4"/>
  <c r="V49" i="4"/>
  <c r="V50" i="4"/>
  <c r="V51" i="4"/>
  <c r="V52" i="4"/>
  <c r="V53" i="4"/>
  <c r="V54" i="4"/>
  <c r="V55" i="4"/>
  <c r="V56" i="4"/>
  <c r="V57" i="4"/>
  <c r="V58" i="4"/>
  <c r="V59" i="4"/>
  <c r="V60" i="4"/>
  <c r="V61" i="4"/>
  <c r="V62" i="4"/>
  <c r="V63" i="4"/>
  <c r="V64" i="4"/>
  <c r="V65" i="4"/>
  <c r="V68" i="4"/>
  <c r="V69" i="4"/>
  <c r="V70" i="4"/>
  <c r="V71" i="4"/>
  <c r="V72" i="4"/>
  <c r="V73" i="4"/>
  <c r="V74" i="4"/>
  <c r="V75" i="4"/>
  <c r="V76" i="4"/>
  <c r="V77" i="4"/>
  <c r="V78" i="4"/>
  <c r="V79" i="4"/>
  <c r="V80" i="4"/>
  <c r="V81" i="4"/>
  <c r="V82" i="4"/>
  <c r="V85" i="4"/>
  <c r="V86" i="4"/>
  <c r="V87" i="4"/>
  <c r="V88" i="4"/>
  <c r="V89" i="4"/>
  <c r="V90" i="4"/>
  <c r="V91" i="4"/>
  <c r="V92" i="4"/>
  <c r="V93" i="4"/>
  <c r="V94" i="4"/>
  <c r="V97" i="4"/>
  <c r="V98" i="4"/>
  <c r="V99" i="4"/>
  <c r="V100" i="4"/>
  <c r="V101" i="4"/>
  <c r="V102" i="4"/>
  <c r="V103" i="4"/>
  <c r="V106" i="4"/>
  <c r="V107" i="4"/>
  <c r="V108" i="4"/>
  <c r="V109" i="4"/>
  <c r="V110" i="4"/>
  <c r="V111" i="4"/>
  <c r="V112" i="4"/>
  <c r="V116" i="4"/>
  <c r="V117" i="4"/>
  <c r="V118" i="4"/>
  <c r="V119" i="4"/>
  <c r="V120" i="4"/>
  <c r="V121" i="4"/>
  <c r="V122" i="4"/>
  <c r="V125" i="4"/>
  <c r="V126" i="4"/>
  <c r="V127" i="4"/>
  <c r="V128" i="4"/>
  <c r="V129" i="4"/>
  <c r="V130" i="4"/>
  <c r="V131" i="4"/>
  <c r="V134" i="4"/>
  <c r="V135" i="4"/>
  <c r="V136" i="4"/>
  <c r="V137" i="4"/>
  <c r="V138" i="4"/>
  <c r="V139" i="4"/>
  <c r="V140" i="4"/>
  <c r="V141" i="4"/>
  <c r="V142" i="4"/>
  <c r="V143" i="4"/>
  <c r="V144" i="4"/>
  <c r="V145" i="4"/>
  <c r="V146" i="4"/>
  <c r="V147" i="4"/>
  <c r="U149" i="4"/>
  <c r="U10" i="4"/>
  <c r="U11" i="4"/>
  <c r="U12" i="4"/>
  <c r="U13" i="4"/>
  <c r="U14" i="4"/>
  <c r="U15" i="4"/>
  <c r="U16" i="4"/>
  <c r="U17" i="4"/>
  <c r="U18" i="4"/>
  <c r="U19" i="4"/>
  <c r="U20" i="4"/>
  <c r="U22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36" i="4"/>
  <c r="U37" i="4"/>
  <c r="U38" i="4"/>
  <c r="U39" i="4"/>
  <c r="U40" i="4"/>
  <c r="U42" i="4"/>
  <c r="U43" i="4"/>
  <c r="U44" i="4"/>
  <c r="U45" i="4"/>
  <c r="U46" i="4"/>
  <c r="U47" i="4"/>
  <c r="U48" i="4"/>
  <c r="U49" i="4"/>
  <c r="U50" i="4"/>
  <c r="U51" i="4"/>
  <c r="U52" i="4"/>
  <c r="U53" i="4"/>
  <c r="U54" i="4"/>
  <c r="U55" i="4"/>
  <c r="U56" i="4"/>
  <c r="U57" i="4"/>
  <c r="U58" i="4"/>
  <c r="U59" i="4"/>
  <c r="U60" i="4"/>
  <c r="U61" i="4"/>
  <c r="U62" i="4"/>
  <c r="U63" i="4"/>
  <c r="U64" i="4"/>
  <c r="U65" i="4"/>
  <c r="U67" i="4"/>
  <c r="U68" i="4"/>
  <c r="U69" i="4"/>
  <c r="U70" i="4"/>
  <c r="U71" i="4"/>
  <c r="U72" i="4"/>
  <c r="U73" i="4"/>
  <c r="U74" i="4"/>
  <c r="U75" i="4"/>
  <c r="U76" i="4"/>
  <c r="U77" i="4"/>
  <c r="U78" i="4"/>
  <c r="U79" i="4"/>
  <c r="U80" i="4"/>
  <c r="U81" i="4"/>
  <c r="U82" i="4"/>
  <c r="U84" i="4"/>
  <c r="U85" i="4"/>
  <c r="U86" i="4"/>
  <c r="U87" i="4"/>
  <c r="U88" i="4"/>
  <c r="U89" i="4"/>
  <c r="U90" i="4"/>
  <c r="U91" i="4"/>
  <c r="U92" i="4"/>
  <c r="U93" i="4"/>
  <c r="U94" i="4"/>
  <c r="U96" i="4"/>
  <c r="U97" i="4"/>
  <c r="U98" i="4"/>
  <c r="U99" i="4"/>
  <c r="U100" i="4"/>
  <c r="U101" i="4"/>
  <c r="U102" i="4"/>
  <c r="U103" i="4"/>
  <c r="U105" i="4"/>
  <c r="U106" i="4"/>
  <c r="U107" i="4"/>
  <c r="U108" i="4"/>
  <c r="U109" i="4"/>
  <c r="U110" i="4"/>
  <c r="U111" i="4"/>
  <c r="U112" i="4"/>
  <c r="U115" i="4"/>
  <c r="U116" i="4"/>
  <c r="U117" i="4"/>
  <c r="U118" i="4"/>
  <c r="U119" i="4"/>
  <c r="U120" i="4"/>
  <c r="U121" i="4"/>
  <c r="U122" i="4"/>
  <c r="U124" i="4"/>
  <c r="U125" i="4"/>
  <c r="U126" i="4"/>
  <c r="U127" i="4"/>
  <c r="U128" i="4"/>
  <c r="U129" i="4"/>
  <c r="U130" i="4"/>
  <c r="U131" i="4"/>
  <c r="U133" i="4"/>
  <c r="U134" i="4"/>
  <c r="U135" i="4"/>
  <c r="U136" i="4"/>
  <c r="U137" i="4"/>
  <c r="U138" i="4"/>
  <c r="U139" i="4"/>
  <c r="U140" i="4"/>
  <c r="U141" i="4"/>
  <c r="U142" i="4"/>
  <c r="U143" i="4"/>
  <c r="U144" i="4"/>
  <c r="U145" i="4"/>
  <c r="U146" i="4"/>
  <c r="U147" i="4"/>
  <c r="U9" i="4"/>
  <c r="X51" i="1"/>
  <c r="X53" i="1"/>
  <c r="X54" i="1"/>
  <c r="X55" i="1"/>
  <c r="X72" i="1"/>
  <c r="W28" i="1"/>
  <c r="W8" i="1"/>
  <c r="W9" i="1"/>
  <c r="W10" i="1"/>
  <c r="W11" i="1"/>
  <c r="W12" i="1"/>
  <c r="W13" i="1"/>
  <c r="W14" i="1"/>
  <c r="W15" i="1"/>
  <c r="W16" i="1"/>
  <c r="W18" i="1"/>
  <c r="W19" i="1"/>
  <c r="W20" i="1"/>
  <c r="W21" i="1"/>
  <c r="W23" i="1"/>
  <c r="W29" i="1"/>
  <c r="W31" i="1"/>
  <c r="W32" i="1"/>
  <c r="W33" i="1"/>
  <c r="W34" i="1"/>
  <c r="W35" i="1"/>
  <c r="W36" i="1"/>
  <c r="W38" i="1"/>
  <c r="W42" i="1"/>
  <c r="W43" i="1"/>
  <c r="W44" i="1"/>
  <c r="W46" i="1"/>
  <c r="W47" i="1"/>
  <c r="W48" i="1"/>
  <c r="W50" i="1"/>
  <c r="W51" i="1"/>
  <c r="W52" i="1"/>
  <c r="W53" i="1"/>
  <c r="W54" i="1"/>
  <c r="W55" i="1"/>
  <c r="W57" i="1"/>
  <c r="W58" i="1"/>
  <c r="W63" i="1"/>
  <c r="W65" i="1"/>
  <c r="W67" i="1"/>
  <c r="W68" i="1"/>
  <c r="W69" i="1"/>
  <c r="W70" i="1"/>
  <c r="W71" i="1"/>
  <c r="W72" i="1"/>
  <c r="W74" i="1"/>
  <c r="W7" i="1"/>
  <c r="V7" i="1"/>
  <c r="R63" i="1" l="1"/>
  <c r="T10" i="4" l="1"/>
  <c r="T11" i="4"/>
  <c r="T12" i="4"/>
  <c r="T13" i="4"/>
  <c r="T14" i="4"/>
  <c r="T15" i="4"/>
  <c r="T16" i="4"/>
  <c r="T17" i="4"/>
  <c r="T18" i="4"/>
  <c r="T19" i="4"/>
  <c r="T20" i="4"/>
  <c r="T22" i="4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38" i="4"/>
  <c r="T39" i="4"/>
  <c r="T40" i="4"/>
  <c r="T42" i="4"/>
  <c r="T43" i="4"/>
  <c r="T44" i="4"/>
  <c r="T45" i="4"/>
  <c r="T46" i="4"/>
  <c r="T47" i="4"/>
  <c r="T48" i="4"/>
  <c r="T49" i="4"/>
  <c r="T50" i="4"/>
  <c r="T51" i="4"/>
  <c r="T52" i="4"/>
  <c r="T53" i="4"/>
  <c r="T54" i="4"/>
  <c r="T55" i="4"/>
  <c r="T56" i="4"/>
  <c r="T57" i="4"/>
  <c r="T58" i="4"/>
  <c r="T59" i="4"/>
  <c r="T60" i="4"/>
  <c r="T61" i="4"/>
  <c r="T62" i="4"/>
  <c r="T63" i="4"/>
  <c r="T64" i="4"/>
  <c r="T65" i="4"/>
  <c r="T67" i="4"/>
  <c r="T68" i="4"/>
  <c r="T69" i="4"/>
  <c r="T70" i="4"/>
  <c r="T71" i="4"/>
  <c r="T72" i="4"/>
  <c r="T73" i="4"/>
  <c r="T74" i="4"/>
  <c r="T75" i="4"/>
  <c r="T76" i="4"/>
  <c r="T77" i="4"/>
  <c r="T78" i="4"/>
  <c r="T79" i="4"/>
  <c r="T80" i="4"/>
  <c r="T81" i="4"/>
  <c r="T82" i="4"/>
  <c r="T84" i="4"/>
  <c r="T85" i="4"/>
  <c r="T86" i="4"/>
  <c r="T87" i="4"/>
  <c r="T88" i="4"/>
  <c r="T89" i="4"/>
  <c r="T90" i="4"/>
  <c r="T91" i="4"/>
  <c r="T92" i="4"/>
  <c r="T93" i="4"/>
  <c r="T94" i="4"/>
  <c r="T96" i="4"/>
  <c r="T97" i="4"/>
  <c r="T98" i="4"/>
  <c r="T99" i="4"/>
  <c r="T100" i="4"/>
  <c r="T101" i="4"/>
  <c r="T102" i="4"/>
  <c r="T103" i="4"/>
  <c r="T105" i="4"/>
  <c r="T106" i="4"/>
  <c r="T107" i="4"/>
  <c r="T108" i="4"/>
  <c r="T109" i="4"/>
  <c r="T110" i="4"/>
  <c r="T111" i="4"/>
  <c r="T112" i="4"/>
  <c r="T115" i="4"/>
  <c r="T116" i="4"/>
  <c r="T117" i="4"/>
  <c r="T118" i="4"/>
  <c r="T119" i="4"/>
  <c r="T120" i="4"/>
  <c r="T121" i="4"/>
  <c r="T122" i="4"/>
  <c r="T124" i="4"/>
  <c r="T125" i="4"/>
  <c r="T126" i="4"/>
  <c r="T127" i="4"/>
  <c r="T128" i="4"/>
  <c r="T129" i="4"/>
  <c r="T130" i="4"/>
  <c r="T131" i="4"/>
  <c r="T133" i="4"/>
  <c r="T134" i="4"/>
  <c r="T135" i="4"/>
  <c r="T136" i="4"/>
  <c r="T137" i="4"/>
  <c r="T138" i="4"/>
  <c r="T139" i="4"/>
  <c r="T140" i="4"/>
  <c r="T141" i="4"/>
  <c r="T142" i="4"/>
  <c r="T143" i="4"/>
  <c r="T144" i="4"/>
  <c r="T145" i="4"/>
  <c r="T146" i="4"/>
  <c r="T147" i="4"/>
  <c r="T149" i="4"/>
  <c r="S124" i="4"/>
  <c r="S10" i="4"/>
  <c r="S11" i="4"/>
  <c r="S12" i="4"/>
  <c r="S13" i="4"/>
  <c r="S14" i="4"/>
  <c r="S15" i="4"/>
  <c r="S16" i="4"/>
  <c r="S17" i="4"/>
  <c r="S18" i="4"/>
  <c r="S19" i="4"/>
  <c r="S20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39" i="4"/>
  <c r="S40" i="4"/>
  <c r="S42" i="4"/>
  <c r="S43" i="4"/>
  <c r="S44" i="4"/>
  <c r="S45" i="4"/>
  <c r="S46" i="4"/>
  <c r="S47" i="4"/>
  <c r="S48" i="4"/>
  <c r="S49" i="4"/>
  <c r="S50" i="4"/>
  <c r="S51" i="4"/>
  <c r="S52" i="4"/>
  <c r="S53" i="4"/>
  <c r="S54" i="4"/>
  <c r="S55" i="4"/>
  <c r="S56" i="4"/>
  <c r="S57" i="4"/>
  <c r="S58" i="4"/>
  <c r="S59" i="4"/>
  <c r="S60" i="4"/>
  <c r="S61" i="4"/>
  <c r="S62" i="4"/>
  <c r="S63" i="4"/>
  <c r="S64" i="4"/>
  <c r="S65" i="4"/>
  <c r="S67" i="4"/>
  <c r="V67" i="4" s="1"/>
  <c r="S68" i="4"/>
  <c r="S69" i="4"/>
  <c r="S70" i="4"/>
  <c r="S71" i="4"/>
  <c r="S72" i="4"/>
  <c r="S73" i="4"/>
  <c r="S74" i="4"/>
  <c r="S75" i="4"/>
  <c r="S76" i="4"/>
  <c r="S77" i="4"/>
  <c r="S78" i="4"/>
  <c r="S79" i="4"/>
  <c r="S80" i="4"/>
  <c r="S81" i="4"/>
  <c r="S82" i="4"/>
  <c r="S84" i="4"/>
  <c r="V84" i="4" s="1"/>
  <c r="S85" i="4"/>
  <c r="S86" i="4"/>
  <c r="S87" i="4"/>
  <c r="S88" i="4"/>
  <c r="S89" i="4"/>
  <c r="S90" i="4"/>
  <c r="S91" i="4"/>
  <c r="S92" i="4"/>
  <c r="S93" i="4"/>
  <c r="S94" i="4"/>
  <c r="S96" i="4"/>
  <c r="V96" i="4" s="1"/>
  <c r="S97" i="4"/>
  <c r="S98" i="4"/>
  <c r="S99" i="4"/>
  <c r="S100" i="4"/>
  <c r="S101" i="4"/>
  <c r="S102" i="4"/>
  <c r="S103" i="4"/>
  <c r="S105" i="4"/>
  <c r="S106" i="4"/>
  <c r="S107" i="4"/>
  <c r="S108" i="4"/>
  <c r="S109" i="4"/>
  <c r="S110" i="4"/>
  <c r="S111" i="4"/>
  <c r="S112" i="4"/>
  <c r="S115" i="4"/>
  <c r="S116" i="4"/>
  <c r="S117" i="4"/>
  <c r="S118" i="4"/>
  <c r="S119" i="4"/>
  <c r="S120" i="4"/>
  <c r="S121" i="4"/>
  <c r="S122" i="4"/>
  <c r="S125" i="4"/>
  <c r="S126" i="4"/>
  <c r="S127" i="4"/>
  <c r="S128" i="4"/>
  <c r="S129" i="4"/>
  <c r="S130" i="4"/>
  <c r="S131" i="4"/>
  <c r="S133" i="4"/>
  <c r="S134" i="4"/>
  <c r="S135" i="4"/>
  <c r="S136" i="4"/>
  <c r="S137" i="4"/>
  <c r="S138" i="4"/>
  <c r="S139" i="4"/>
  <c r="S140" i="4"/>
  <c r="S141" i="4"/>
  <c r="S142" i="4"/>
  <c r="S143" i="4"/>
  <c r="S144" i="4"/>
  <c r="S145" i="4"/>
  <c r="S146" i="4"/>
  <c r="S147" i="4"/>
  <c r="S149" i="4"/>
  <c r="V149" i="4" s="1"/>
  <c r="V9" i="4"/>
  <c r="Q9" i="4"/>
  <c r="P9" i="4"/>
  <c r="T7" i="1"/>
  <c r="V133" i="4" l="1"/>
  <c r="V124" i="4"/>
  <c r="V115" i="4"/>
  <c r="V105" i="4"/>
  <c r="V42" i="4"/>
  <c r="V22" i="4"/>
  <c r="V10" i="4"/>
  <c r="I9" i="4"/>
  <c r="H9" i="4"/>
  <c r="R9" i="4" l="1"/>
  <c r="R22" i="4"/>
  <c r="R10" i="4"/>
  <c r="AA8" i="1" l="1"/>
  <c r="S7" i="1" l="1"/>
  <c r="R11" i="4"/>
  <c r="R12" i="4"/>
  <c r="R13" i="4"/>
  <c r="R14" i="4"/>
  <c r="R15" i="4"/>
  <c r="R16" i="4"/>
  <c r="R17" i="4"/>
  <c r="R18" i="4"/>
  <c r="R19" i="4"/>
  <c r="R20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39" i="4"/>
  <c r="R40" i="4"/>
  <c r="R42" i="4"/>
  <c r="R43" i="4"/>
  <c r="R44" i="4"/>
  <c r="R45" i="4"/>
  <c r="R46" i="4"/>
  <c r="R47" i="4"/>
  <c r="R48" i="4"/>
  <c r="R49" i="4"/>
  <c r="R50" i="4"/>
  <c r="R51" i="4"/>
  <c r="R52" i="4"/>
  <c r="R53" i="4"/>
  <c r="R54" i="4"/>
  <c r="R55" i="4"/>
  <c r="R56" i="4"/>
  <c r="R57" i="4"/>
  <c r="R58" i="4"/>
  <c r="R59" i="4"/>
  <c r="R60" i="4"/>
  <c r="R61" i="4"/>
  <c r="R62" i="4"/>
  <c r="R63" i="4"/>
  <c r="R64" i="4"/>
  <c r="R65" i="4"/>
  <c r="R67" i="4"/>
  <c r="R68" i="4"/>
  <c r="R69" i="4"/>
  <c r="R70" i="4"/>
  <c r="R71" i="4"/>
  <c r="R72" i="4"/>
  <c r="R73" i="4"/>
  <c r="R74" i="4"/>
  <c r="R75" i="4"/>
  <c r="R76" i="4"/>
  <c r="R77" i="4"/>
  <c r="R78" i="4"/>
  <c r="R79" i="4"/>
  <c r="R80" i="4"/>
  <c r="R81" i="4"/>
  <c r="R82" i="4"/>
  <c r="R84" i="4"/>
  <c r="R85" i="4"/>
  <c r="R86" i="4"/>
  <c r="R87" i="4"/>
  <c r="R88" i="4"/>
  <c r="R89" i="4"/>
  <c r="R90" i="4"/>
  <c r="R91" i="4"/>
  <c r="R92" i="4"/>
  <c r="R93" i="4"/>
  <c r="R94" i="4"/>
  <c r="R96" i="4"/>
  <c r="R97" i="4"/>
  <c r="R98" i="4"/>
  <c r="R99" i="4"/>
  <c r="R100" i="4"/>
  <c r="R101" i="4"/>
  <c r="R102" i="4"/>
  <c r="R103" i="4"/>
  <c r="R105" i="4"/>
  <c r="R106" i="4"/>
  <c r="R107" i="4"/>
  <c r="R108" i="4"/>
  <c r="R109" i="4"/>
  <c r="R110" i="4"/>
  <c r="R111" i="4"/>
  <c r="R112" i="4"/>
  <c r="R115" i="4"/>
  <c r="R116" i="4"/>
  <c r="R117" i="4"/>
  <c r="R118" i="4"/>
  <c r="R119" i="4"/>
  <c r="R120" i="4"/>
  <c r="R121" i="4"/>
  <c r="R122" i="4"/>
  <c r="R124" i="4"/>
  <c r="R125" i="4"/>
  <c r="R126" i="4"/>
  <c r="R127" i="4"/>
  <c r="R128" i="4"/>
  <c r="R129" i="4"/>
  <c r="R130" i="4"/>
  <c r="R131" i="4"/>
  <c r="R133" i="4"/>
  <c r="R134" i="4"/>
  <c r="R135" i="4"/>
  <c r="R136" i="4"/>
  <c r="R137" i="4"/>
  <c r="R138" i="4"/>
  <c r="R139" i="4"/>
  <c r="R140" i="4"/>
  <c r="R141" i="4"/>
  <c r="R142" i="4"/>
  <c r="R143" i="4"/>
  <c r="R144" i="4"/>
  <c r="R145" i="4"/>
  <c r="R146" i="4"/>
  <c r="R147" i="4"/>
  <c r="R149" i="4"/>
  <c r="Q10" i="4"/>
  <c r="Q11" i="4"/>
  <c r="Q12" i="4"/>
  <c r="Q13" i="4"/>
  <c r="Q14" i="4"/>
  <c r="Q15" i="4"/>
  <c r="Q16" i="4"/>
  <c r="Q17" i="4"/>
  <c r="Q18" i="4"/>
  <c r="Q19" i="4"/>
  <c r="Q20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39" i="4"/>
  <c r="Q40" i="4"/>
  <c r="Q42" i="4"/>
  <c r="Q43" i="4"/>
  <c r="Q44" i="4"/>
  <c r="Q45" i="4"/>
  <c r="Q46" i="4"/>
  <c r="Q47" i="4"/>
  <c r="Q48" i="4"/>
  <c r="Q49" i="4"/>
  <c r="Q50" i="4"/>
  <c r="Q51" i="4"/>
  <c r="Q52" i="4"/>
  <c r="Q53" i="4"/>
  <c r="Q54" i="4"/>
  <c r="Q55" i="4"/>
  <c r="Q56" i="4"/>
  <c r="Q57" i="4"/>
  <c r="Q58" i="4"/>
  <c r="Q59" i="4"/>
  <c r="Q60" i="4"/>
  <c r="Q61" i="4"/>
  <c r="Q62" i="4"/>
  <c r="Q63" i="4"/>
  <c r="Q64" i="4"/>
  <c r="Q65" i="4"/>
  <c r="Q67" i="4"/>
  <c r="Q68" i="4"/>
  <c r="Q69" i="4"/>
  <c r="Q70" i="4"/>
  <c r="Q71" i="4"/>
  <c r="Q72" i="4"/>
  <c r="Q73" i="4"/>
  <c r="Q74" i="4"/>
  <c r="Q75" i="4"/>
  <c r="Q76" i="4"/>
  <c r="Q77" i="4"/>
  <c r="Q78" i="4"/>
  <c r="Q79" i="4"/>
  <c r="Q80" i="4"/>
  <c r="Q81" i="4"/>
  <c r="Q82" i="4"/>
  <c r="Q84" i="4"/>
  <c r="Q85" i="4"/>
  <c r="Q86" i="4"/>
  <c r="Q87" i="4"/>
  <c r="Q88" i="4"/>
  <c r="Q89" i="4"/>
  <c r="Q90" i="4"/>
  <c r="Q91" i="4"/>
  <c r="Q92" i="4"/>
  <c r="Q93" i="4"/>
  <c r="Q94" i="4"/>
  <c r="Q96" i="4"/>
  <c r="Q97" i="4"/>
  <c r="Q98" i="4"/>
  <c r="Q99" i="4"/>
  <c r="Q100" i="4"/>
  <c r="Q101" i="4"/>
  <c r="Q102" i="4"/>
  <c r="Q103" i="4"/>
  <c r="Q105" i="4"/>
  <c r="Q106" i="4"/>
  <c r="Q107" i="4"/>
  <c r="Q108" i="4"/>
  <c r="Q109" i="4"/>
  <c r="Q110" i="4"/>
  <c r="Q111" i="4"/>
  <c r="Q112" i="4"/>
  <c r="Q115" i="4"/>
  <c r="Q116" i="4"/>
  <c r="Q117" i="4"/>
  <c r="Q118" i="4"/>
  <c r="Q119" i="4"/>
  <c r="Q120" i="4"/>
  <c r="Q121" i="4"/>
  <c r="Q122" i="4"/>
  <c r="Q124" i="4"/>
  <c r="Q125" i="4"/>
  <c r="Q126" i="4"/>
  <c r="Q127" i="4"/>
  <c r="Q128" i="4"/>
  <c r="Q129" i="4"/>
  <c r="Q130" i="4"/>
  <c r="Q131" i="4"/>
  <c r="Q133" i="4"/>
  <c r="Q134" i="4"/>
  <c r="Q135" i="4"/>
  <c r="Q136" i="4"/>
  <c r="Q137" i="4"/>
  <c r="Q138" i="4"/>
  <c r="Q139" i="4"/>
  <c r="Q140" i="4"/>
  <c r="Q141" i="4"/>
  <c r="Q142" i="4"/>
  <c r="Q143" i="4"/>
  <c r="Q144" i="4"/>
  <c r="Q145" i="4"/>
  <c r="Q146" i="4"/>
  <c r="Q147" i="4"/>
  <c r="Q149" i="4"/>
  <c r="T28" i="1" l="1"/>
  <c r="V28" i="1"/>
  <c r="U28" i="1"/>
  <c r="S28" i="1"/>
  <c r="R31" i="1"/>
  <c r="S31" i="1"/>
  <c r="T31" i="1"/>
  <c r="U31" i="1"/>
  <c r="V31" i="1"/>
  <c r="X32" i="1"/>
  <c r="X34" i="1"/>
  <c r="R28" i="1"/>
  <c r="X35" i="1"/>
  <c r="X36" i="1"/>
  <c r="X38" i="1"/>
  <c r="R58" i="1"/>
  <c r="S58" i="1"/>
  <c r="T58" i="1"/>
  <c r="U58" i="1"/>
  <c r="V58" i="1"/>
  <c r="X48" i="1"/>
  <c r="R14" i="1"/>
  <c r="S14" i="1"/>
  <c r="T14" i="1"/>
  <c r="U14" i="1"/>
  <c r="V14" i="1"/>
  <c r="R15" i="1"/>
  <c r="S15" i="1"/>
  <c r="T15" i="1"/>
  <c r="U15" i="1"/>
  <c r="V15" i="1"/>
  <c r="R16" i="1"/>
  <c r="S16" i="1"/>
  <c r="T16" i="1"/>
  <c r="U16" i="1"/>
  <c r="V16" i="1"/>
  <c r="R17" i="1"/>
  <c r="S17" i="1"/>
  <c r="T17" i="1"/>
  <c r="U17" i="1"/>
  <c r="R18" i="1"/>
  <c r="S18" i="1"/>
  <c r="T18" i="1"/>
  <c r="U18" i="1"/>
  <c r="V18" i="1"/>
  <c r="R19" i="1"/>
  <c r="S19" i="1"/>
  <c r="T19" i="1"/>
  <c r="U19" i="1"/>
  <c r="V19" i="1"/>
  <c r="R20" i="1"/>
  <c r="S20" i="1"/>
  <c r="T20" i="1"/>
  <c r="U20" i="1"/>
  <c r="V20" i="1"/>
  <c r="R21" i="1"/>
  <c r="S21" i="1"/>
  <c r="T21" i="1"/>
  <c r="U21" i="1"/>
  <c r="V21" i="1"/>
  <c r="X58" i="1" l="1"/>
  <c r="X31" i="1"/>
  <c r="X28" i="1"/>
  <c r="X21" i="1"/>
  <c r="X20" i="1"/>
  <c r="X19" i="1"/>
  <c r="X18" i="1"/>
  <c r="X16" i="1"/>
  <c r="X15" i="1"/>
  <c r="X14" i="1"/>
  <c r="P10" i="4"/>
  <c r="P11" i="4"/>
  <c r="P12" i="4"/>
  <c r="P13" i="4"/>
  <c r="P14" i="4"/>
  <c r="P15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60" i="4"/>
  <c r="P61" i="4"/>
  <c r="P62" i="4"/>
  <c r="P63" i="4"/>
  <c r="P64" i="4"/>
  <c r="P65" i="4"/>
  <c r="P67" i="4"/>
  <c r="P68" i="4"/>
  <c r="P69" i="4"/>
  <c r="P70" i="4"/>
  <c r="P71" i="4"/>
  <c r="P72" i="4"/>
  <c r="P73" i="4"/>
  <c r="P74" i="4"/>
  <c r="P75" i="4"/>
  <c r="P76" i="4"/>
  <c r="P77" i="4"/>
  <c r="P78" i="4"/>
  <c r="P79" i="4"/>
  <c r="P80" i="4"/>
  <c r="P81" i="4"/>
  <c r="P82" i="4"/>
  <c r="P84" i="4"/>
  <c r="P85" i="4"/>
  <c r="P86" i="4"/>
  <c r="P87" i="4"/>
  <c r="P88" i="4"/>
  <c r="P89" i="4"/>
  <c r="P90" i="4"/>
  <c r="P91" i="4"/>
  <c r="P92" i="4"/>
  <c r="P93" i="4"/>
  <c r="P94" i="4"/>
  <c r="P96" i="4"/>
  <c r="P97" i="4"/>
  <c r="P98" i="4"/>
  <c r="P99" i="4"/>
  <c r="P100" i="4"/>
  <c r="P101" i="4"/>
  <c r="P102" i="4"/>
  <c r="P103" i="4"/>
  <c r="P105" i="4"/>
  <c r="P106" i="4"/>
  <c r="P107" i="4"/>
  <c r="P108" i="4"/>
  <c r="P109" i="4"/>
  <c r="P110" i="4"/>
  <c r="P111" i="4"/>
  <c r="P112" i="4"/>
  <c r="P115" i="4"/>
  <c r="P116" i="4"/>
  <c r="P117" i="4"/>
  <c r="P118" i="4"/>
  <c r="P119" i="4"/>
  <c r="P120" i="4"/>
  <c r="P121" i="4"/>
  <c r="P122" i="4"/>
  <c r="P124" i="4"/>
  <c r="P125" i="4"/>
  <c r="P126" i="4"/>
  <c r="P127" i="4"/>
  <c r="P128" i="4"/>
  <c r="P129" i="4"/>
  <c r="P130" i="4"/>
  <c r="P131" i="4"/>
  <c r="P133" i="4"/>
  <c r="P134" i="4"/>
  <c r="P135" i="4"/>
  <c r="P136" i="4"/>
  <c r="P137" i="4"/>
  <c r="P138" i="4"/>
  <c r="P139" i="4"/>
  <c r="P140" i="4"/>
  <c r="P141" i="4"/>
  <c r="P142" i="4"/>
  <c r="P143" i="4"/>
  <c r="P144" i="4"/>
  <c r="P145" i="4"/>
  <c r="P146" i="4"/>
  <c r="P147" i="4"/>
  <c r="P149" i="4"/>
  <c r="P150" i="4"/>
  <c r="Q150" i="4"/>
  <c r="R150" i="4"/>
  <c r="S150" i="4"/>
  <c r="T150" i="4"/>
  <c r="P151" i="4"/>
  <c r="Q151" i="4"/>
  <c r="R151" i="4"/>
  <c r="S151" i="4"/>
  <c r="T151" i="4"/>
  <c r="P152" i="4"/>
  <c r="Q152" i="4"/>
  <c r="R152" i="4"/>
  <c r="S152" i="4"/>
  <c r="T152" i="4"/>
  <c r="P153" i="4"/>
  <c r="Q153" i="4"/>
  <c r="R153" i="4"/>
  <c r="S153" i="4"/>
  <c r="T153" i="4"/>
  <c r="P154" i="4"/>
  <c r="Q154" i="4"/>
  <c r="R154" i="4"/>
  <c r="S154" i="4"/>
  <c r="T154" i="4"/>
  <c r="P155" i="4"/>
  <c r="Q155" i="4"/>
  <c r="R155" i="4"/>
  <c r="S155" i="4"/>
  <c r="T155" i="4"/>
  <c r="P156" i="4"/>
  <c r="Q156" i="4"/>
  <c r="R156" i="4"/>
  <c r="S156" i="4"/>
  <c r="T156" i="4"/>
  <c r="P157" i="4"/>
  <c r="Q157" i="4"/>
  <c r="R157" i="4"/>
  <c r="S157" i="4"/>
  <c r="T157" i="4"/>
  <c r="P158" i="4"/>
  <c r="Q158" i="4"/>
  <c r="R158" i="4"/>
  <c r="S158" i="4"/>
  <c r="T158" i="4"/>
  <c r="P159" i="4"/>
  <c r="Q159" i="4"/>
  <c r="R159" i="4"/>
  <c r="S159" i="4"/>
  <c r="T159" i="4"/>
  <c r="P160" i="4"/>
  <c r="Q160" i="4"/>
  <c r="R160" i="4"/>
  <c r="S160" i="4"/>
  <c r="T160" i="4"/>
  <c r="P161" i="4"/>
  <c r="Q161" i="4"/>
  <c r="R161" i="4"/>
  <c r="S161" i="4"/>
  <c r="T161" i="4"/>
  <c r="P162" i="4"/>
  <c r="Q162" i="4"/>
  <c r="R162" i="4"/>
  <c r="S162" i="4"/>
  <c r="T162" i="4"/>
  <c r="P163" i="4"/>
  <c r="Q163" i="4"/>
  <c r="R163" i="4"/>
  <c r="S163" i="4"/>
  <c r="T163" i="4"/>
  <c r="P164" i="4"/>
  <c r="Q164" i="4"/>
  <c r="R164" i="4"/>
  <c r="S164" i="4"/>
  <c r="T164" i="4"/>
  <c r="P165" i="4"/>
  <c r="Q165" i="4"/>
  <c r="R165" i="4"/>
  <c r="S165" i="4"/>
  <c r="T165" i="4"/>
  <c r="P166" i="4"/>
  <c r="Q166" i="4"/>
  <c r="R166" i="4"/>
  <c r="S166" i="4"/>
  <c r="T166" i="4"/>
  <c r="P167" i="4"/>
  <c r="Q167" i="4"/>
  <c r="R167" i="4"/>
  <c r="S167" i="4"/>
  <c r="T167" i="4"/>
  <c r="P168" i="4"/>
  <c r="Q168" i="4"/>
  <c r="R168" i="4"/>
  <c r="S168" i="4"/>
  <c r="T168" i="4"/>
  <c r="K161" i="4"/>
  <c r="J161" i="4"/>
  <c r="K159" i="4"/>
  <c r="J159" i="4"/>
  <c r="J166" i="4"/>
  <c r="J167" i="4"/>
  <c r="V165" i="4" l="1"/>
  <c r="V164" i="4"/>
  <c r="V160" i="4"/>
  <c r="V159" i="4"/>
  <c r="V157" i="4"/>
  <c r="V167" i="4"/>
  <c r="V168" i="4"/>
  <c r="V161" i="4"/>
  <c r="V163" i="4"/>
  <c r="V154" i="4"/>
  <c r="V150" i="4"/>
  <c r="V156" i="4"/>
  <c r="V152" i="4"/>
  <c r="K167" i="4"/>
  <c r="V166" i="4"/>
  <c r="V158" i="4"/>
  <c r="V151" i="4"/>
  <c r="V153" i="4"/>
  <c r="V162" i="4"/>
  <c r="V155" i="4"/>
  <c r="J171" i="4"/>
  <c r="K166" i="4"/>
  <c r="J164" i="4"/>
  <c r="K171" i="4" l="1"/>
  <c r="K164" i="4"/>
  <c r="R33" i="1" l="1"/>
  <c r="R29" i="1"/>
  <c r="S29" i="1"/>
  <c r="T29" i="1"/>
  <c r="U29" i="1"/>
  <c r="V29" i="1"/>
  <c r="S33" i="1"/>
  <c r="T33" i="1"/>
  <c r="U33" i="1"/>
  <c r="V33" i="1"/>
  <c r="R42" i="1"/>
  <c r="S42" i="1"/>
  <c r="T42" i="1"/>
  <c r="U42" i="1"/>
  <c r="V42" i="1"/>
  <c r="R43" i="1"/>
  <c r="S43" i="1"/>
  <c r="T43" i="1"/>
  <c r="U43" i="1"/>
  <c r="V43" i="1"/>
  <c r="R44" i="1"/>
  <c r="S44" i="1"/>
  <c r="T44" i="1"/>
  <c r="U44" i="1"/>
  <c r="V44" i="1"/>
  <c r="R46" i="1"/>
  <c r="S46" i="1"/>
  <c r="T46" i="1"/>
  <c r="U46" i="1"/>
  <c r="V46" i="1"/>
  <c r="R47" i="1"/>
  <c r="S47" i="1"/>
  <c r="T47" i="1"/>
  <c r="U47" i="1"/>
  <c r="V47" i="1"/>
  <c r="R50" i="1"/>
  <c r="T50" i="1"/>
  <c r="U50" i="1"/>
  <c r="X50" i="1" s="1"/>
  <c r="V50" i="1"/>
  <c r="R51" i="1"/>
  <c r="S51" i="1"/>
  <c r="T51" i="1"/>
  <c r="U51" i="1"/>
  <c r="V51" i="1"/>
  <c r="R52" i="1"/>
  <c r="T52" i="1"/>
  <c r="U52" i="1"/>
  <c r="V52" i="1"/>
  <c r="R53" i="1"/>
  <c r="S53" i="1"/>
  <c r="T53" i="1"/>
  <c r="U53" i="1"/>
  <c r="V53" i="1"/>
  <c r="R54" i="1"/>
  <c r="S54" i="1"/>
  <c r="T54" i="1"/>
  <c r="U54" i="1"/>
  <c r="V54" i="1"/>
  <c r="R55" i="1"/>
  <c r="S55" i="1"/>
  <c r="T55" i="1"/>
  <c r="U55" i="1"/>
  <c r="V55" i="1"/>
  <c r="R57" i="1"/>
  <c r="S57" i="1"/>
  <c r="T57" i="1"/>
  <c r="U57" i="1"/>
  <c r="V57" i="1"/>
  <c r="R60" i="1"/>
  <c r="S60" i="1"/>
  <c r="T60" i="1"/>
  <c r="U60" i="1"/>
  <c r="S63" i="1"/>
  <c r="T63" i="1"/>
  <c r="U63" i="1"/>
  <c r="V63" i="1"/>
  <c r="R65" i="1"/>
  <c r="S65" i="1"/>
  <c r="T65" i="1"/>
  <c r="U65" i="1"/>
  <c r="V65" i="1"/>
  <c r="R67" i="1"/>
  <c r="S67" i="1"/>
  <c r="T67" i="1"/>
  <c r="U67" i="1"/>
  <c r="V67" i="1"/>
  <c r="R68" i="1"/>
  <c r="S68" i="1"/>
  <c r="T68" i="1"/>
  <c r="U68" i="1"/>
  <c r="V68" i="1"/>
  <c r="R69" i="1"/>
  <c r="S69" i="1"/>
  <c r="T69" i="1"/>
  <c r="U69" i="1"/>
  <c r="V69" i="1"/>
  <c r="R70" i="1"/>
  <c r="S70" i="1"/>
  <c r="T70" i="1"/>
  <c r="U70" i="1"/>
  <c r="X70" i="1" s="1"/>
  <c r="V70" i="1"/>
  <c r="R71" i="1"/>
  <c r="S71" i="1"/>
  <c r="T71" i="1"/>
  <c r="U71" i="1"/>
  <c r="V71" i="1"/>
  <c r="R72" i="1"/>
  <c r="S72" i="1"/>
  <c r="T72" i="1"/>
  <c r="U72" i="1"/>
  <c r="V72" i="1"/>
  <c r="R74" i="1"/>
  <c r="S74" i="1"/>
  <c r="T74" i="1"/>
  <c r="U74" i="1"/>
  <c r="V74" i="1"/>
  <c r="R75" i="1"/>
  <c r="S75" i="1"/>
  <c r="T75" i="1"/>
  <c r="U75" i="1"/>
  <c r="V75" i="1"/>
  <c r="R11" i="1"/>
  <c r="S11" i="1"/>
  <c r="T11" i="1"/>
  <c r="U11" i="1"/>
  <c r="V11" i="1"/>
  <c r="R12" i="1"/>
  <c r="S12" i="1"/>
  <c r="T12" i="1"/>
  <c r="U12" i="1"/>
  <c r="V12" i="1"/>
  <c r="R23" i="1"/>
  <c r="S23" i="1"/>
  <c r="T23" i="1"/>
  <c r="U23" i="1"/>
  <c r="V23" i="1"/>
  <c r="S8" i="1"/>
  <c r="R8" i="1"/>
  <c r="T8" i="1"/>
  <c r="U8" i="1"/>
  <c r="V8" i="1"/>
  <c r="R9" i="1"/>
  <c r="S9" i="1"/>
  <c r="T9" i="1"/>
  <c r="U9" i="1"/>
  <c r="V9" i="1"/>
  <c r="R10" i="1"/>
  <c r="S10" i="1"/>
  <c r="T10" i="1"/>
  <c r="U10" i="1"/>
  <c r="V10" i="1"/>
  <c r="R7" i="1"/>
  <c r="X7" i="1"/>
  <c r="X74" i="1" l="1"/>
  <c r="X71" i="1"/>
  <c r="X69" i="1"/>
  <c r="X68" i="1"/>
  <c r="X67" i="1"/>
  <c r="X65" i="1"/>
  <c r="Z64" i="1" s="1"/>
  <c r="X63" i="1"/>
  <c r="X57" i="1"/>
  <c r="X52" i="1"/>
  <c r="X47" i="1"/>
  <c r="X46" i="1"/>
  <c r="X44" i="1"/>
  <c r="X43" i="1"/>
  <c r="X42" i="1"/>
  <c r="X33" i="1"/>
  <c r="X29" i="1"/>
  <c r="Z24" i="1" s="1"/>
  <c r="AA24" i="1" s="1"/>
  <c r="X23" i="1"/>
  <c r="Z22" i="1" s="1"/>
  <c r="AA22" i="1" s="1"/>
  <c r="X12" i="1"/>
  <c r="X11" i="1"/>
  <c r="X10" i="1"/>
  <c r="X9" i="1"/>
  <c r="X8" i="1"/>
  <c r="Z45" i="1"/>
  <c r="AA45" i="1" s="1"/>
  <c r="Z56" i="1"/>
  <c r="AA56" i="1" s="1"/>
  <c r="Z73" i="1"/>
  <c r="AA73" i="1" s="1"/>
  <c r="Z41" i="1"/>
  <c r="AA41" i="1" s="1"/>
  <c r="X75" i="1"/>
  <c r="Z6" i="1" l="1"/>
  <c r="AA6" i="1" s="1"/>
  <c r="Z66" i="1"/>
  <c r="AA66" i="1" s="1"/>
  <c r="AA64" i="1"/>
  <c r="Z59" i="1"/>
  <c r="AA59" i="1" s="1"/>
  <c r="Z61" i="1"/>
  <c r="AA61" i="1" s="1"/>
  <c r="Z49" i="1"/>
  <c r="AA49" i="1" s="1"/>
</calcChain>
</file>

<file path=xl/sharedStrings.xml><?xml version="1.0" encoding="utf-8"?>
<sst xmlns="http://schemas.openxmlformats.org/spreadsheetml/2006/main" count="429" uniqueCount="260">
  <si>
    <t>№ п/п</t>
  </si>
  <si>
    <t>Наименование показателя результативности</t>
  </si>
  <si>
    <t>Ед. изм.</t>
  </si>
  <si>
    <t>Муниципальная программа</t>
  </si>
  <si>
    <t>Подпрограмма 1 «Реализация полномочий по решению вопросов местного значения администрацией муниципального района»</t>
  </si>
  <si>
    <t>Кол-во</t>
  </si>
  <si>
    <t>шт.</t>
  </si>
  <si>
    <t>кол-во маршрутов</t>
  </si>
  <si>
    <t>Подпрограмма 2 «Обеспечение качественного и сбалансированного управления бюджетными средствами муниципального образования Слюдянский район»</t>
  </si>
  <si>
    <t>%</t>
  </si>
  <si>
    <t>единиц</t>
  </si>
  <si>
    <t xml:space="preserve">Доля бюджетных ассигнований,  представленных в программном виде  </t>
  </si>
  <si>
    <t>Своевременное составление и внесение в районную Думу проекта бюджета района на очередной финансовый год и  плановый период</t>
  </si>
  <si>
    <t>Соблюдение сроков,   установленных БК</t>
  </si>
  <si>
    <t>Эффективность работы с невыясненными поступлениями (рассчитывается как объем невыясненных поступлений, не уточненных в течение 30 дней со дня зачисления)</t>
  </si>
  <si>
    <t>Наличие / отсутствие</t>
  </si>
  <si>
    <t>Качество правовой базы финансового органа района (количество  принесенных протестов прокуратуры)</t>
  </si>
  <si>
    <t>Соблюдение сроков представления бюджетной отчетности</t>
  </si>
  <si>
    <t>Соблюдение</t>
  </si>
  <si>
    <t>Повышение финансовой устойчивости бюджетов муниципальных образований Слюдянского района</t>
  </si>
  <si>
    <t>Своевременно и в полном объеме предоставление средств фонда финансовой под держки поселений (соблюдение /</t>
  </si>
  <si>
    <t>несоблюдение)</t>
  </si>
  <si>
    <t>Подпрограмма 3:</t>
  </si>
  <si>
    <t>«Повышение качества управления муниципальным имуществом и земельными ресурсами в Слюдянском муниципальном районе»</t>
  </si>
  <si>
    <t>кол-во</t>
  </si>
  <si>
    <t>Предоставление муниципального имущества в аренду, безвозмездное пользование, иное владение и (или) пользование</t>
  </si>
  <si>
    <t>Предоставление земельных участков, находящихся в муниципальной собственности муниципального образования Слюдянский район, а также земельных участков, государственная собственность на которые не разграничена, расположенных на территории сельских поселений, входящих в состав муниципального образования Слюдянский район, без торгов</t>
  </si>
  <si>
    <t>Предоставление земельных участков, находящихся в муниципальной собственности муниципального образования Слюдянский район, а также земельных участков, государственная собственность на которые не разграничена, расположенных на территории сельских поселений, входящих в состав муниципального образования Слюдянский район, на торгах</t>
  </si>
  <si>
    <t>Подпрограмма 4 «Развитие информационного пространства и создание условий для обеспечения информатизации и автоматизации процессов в организациях муниципального образования Слюдянский район»</t>
  </si>
  <si>
    <t>Процент охвата рабочих мест средствами компьютеризации и автоматизации;</t>
  </si>
  <si>
    <t xml:space="preserve"> %</t>
  </si>
  <si>
    <t>Количество обновленных рабочих мест (обновление компьютерной техники);</t>
  </si>
  <si>
    <t>Функционирование официального сайта администрации муниципального образования Слюдянский район в соответствии с требованиями действующего законодательства (наличие замечаний)</t>
  </si>
  <si>
    <t>шт</t>
  </si>
  <si>
    <t>Подпрограмма 5- «Информационное освещение деятельности органов местного самоуправления Слюдянского муниципального района».</t>
  </si>
  <si>
    <t xml:space="preserve">   5.1</t>
  </si>
  <si>
    <t xml:space="preserve"> Чел.</t>
  </si>
  <si>
    <t xml:space="preserve">  5.2</t>
  </si>
  <si>
    <t>Объем печатной площади для публикации материалов о деятельности органов местного самоуправления в газете «Славное море».</t>
  </si>
  <si>
    <t>Кв.см</t>
  </si>
  <si>
    <t xml:space="preserve">    5.4</t>
  </si>
  <si>
    <t xml:space="preserve">  Шт.</t>
  </si>
  <si>
    <t>Подпрограмма 6 «Осуществление функций управления в сфере образования и культуры в муниципальном образовании Слюдянский район»</t>
  </si>
  <si>
    <t>Прием заявлений, постановка на учет и выдача направлений на зачисление детей в образовательные организации, реализующие образовательную программу дошкольного образования, находящиеся на территории муниципального образования Слюдянский район</t>
  </si>
  <si>
    <t>Выдача разрешений на вступление в брак несовершеннолетним лицам, проживающим на территории муниципального образования, достигшим возраста шестнадцати лет, при наличии уважительных причин</t>
  </si>
  <si>
    <t>Подпрограмма 7 «Предоставление гражданам субсидий на оплату жилых помещений и коммунальных услуг»</t>
  </si>
  <si>
    <t>сем.</t>
  </si>
  <si>
    <t>Подпрограмма 8 «Реализация полномочий по решению вопросов местного значения администрацией муниципального района»</t>
  </si>
  <si>
    <t>кол.</t>
  </si>
  <si>
    <t>Подпрограмма 9 «Хранение, комплектование, учет и использование архивных документов, относящихся к государственной собственности Иркутской области»</t>
  </si>
  <si>
    <t>Подпрограмма 10 «Полномочия в области охраны труда»</t>
  </si>
  <si>
    <t>Количество пострадавших от несчастных случаев на производстве</t>
  </si>
  <si>
    <t>Чел.</t>
  </si>
  <si>
    <t>Количество человек, которым впервые установлено профзаболевание</t>
  </si>
  <si>
    <t>Количество выданных заключений по уведомительной  регистрации  коллективных договоров</t>
  </si>
  <si>
    <t>Тыс.</t>
  </si>
  <si>
    <t>руб.</t>
  </si>
  <si>
    <t>Количество рассмотренных протоколов об административном правонарушении</t>
  </si>
  <si>
    <t>Значение показателя результативности</t>
  </si>
  <si>
    <t>соблюдение</t>
  </si>
  <si>
    <t>Наименование</t>
  </si>
  <si>
    <t>Источники</t>
  </si>
  <si>
    <t>Объем финансирования, руб.</t>
  </si>
  <si>
    <t>Основных мероприятий</t>
  </si>
  <si>
    <t>финанси­рования</t>
  </si>
  <si>
    <t>1.</t>
  </si>
  <si>
    <r>
      <t>Подпрограмма 1.:</t>
    </r>
    <r>
      <rPr>
        <b/>
        <sz val="14"/>
        <color theme="1"/>
        <rFont val="Times New Roman"/>
        <family val="2"/>
        <charset val="204"/>
      </rPr>
      <t>«Реализация полномочий по решению вопросов местного значения администрацией муниципального района»</t>
    </r>
  </si>
  <si>
    <t>Местный бюджет</t>
  </si>
  <si>
    <t>1.1.</t>
  </si>
  <si>
    <t xml:space="preserve"> мероприятие 1.1.</t>
  </si>
  <si>
    <t>Функционирование высшего должностного лица муниципального образования</t>
  </si>
  <si>
    <t>мероприятие 1.2.</t>
  </si>
  <si>
    <t>Осуществление функций администрации муниципального района</t>
  </si>
  <si>
    <r>
      <t>Итого по подпрограмме 1</t>
    </r>
    <r>
      <rPr>
        <sz val="14"/>
        <color theme="1"/>
        <rFont val="Times New Roman"/>
        <family val="2"/>
        <charset val="204"/>
      </rPr>
      <t>, в том числе:</t>
    </r>
  </si>
  <si>
    <t>федеральный бюджет</t>
  </si>
  <si>
    <t xml:space="preserve"> </t>
  </si>
  <si>
    <t>бюджет Иркутской области</t>
  </si>
  <si>
    <t>бюджет Слюдянского района</t>
  </si>
  <si>
    <t>другие источники</t>
  </si>
  <si>
    <t>Справочно: капитальные расходы</t>
  </si>
  <si>
    <t>2.</t>
  </si>
  <si>
    <t>Подпрограмма 2.:</t>
  </si>
  <si>
    <r>
      <t xml:space="preserve"> </t>
    </r>
    <r>
      <rPr>
        <b/>
        <sz val="14"/>
        <color theme="1"/>
        <rFont val="Times New Roman"/>
        <family val="2"/>
        <charset val="204"/>
      </rPr>
      <t>«Обеспечение качественного и сбалансированного управления бюджетными средствами муниципального образования Слюдянский район »</t>
    </r>
  </si>
  <si>
    <t>2.1.</t>
  </si>
  <si>
    <t>Мероприятие 1:</t>
  </si>
  <si>
    <t>Реализация функций по формированию и реализации бюджетной и налоговой политики муниципального образования Слюдянский район.</t>
  </si>
  <si>
    <t>2.2</t>
  </si>
  <si>
    <t>Мероприятие 2:</t>
  </si>
  <si>
    <t>Исполнение судебных актов по обращению взыскания на средства бюджета.</t>
  </si>
  <si>
    <t>2.3</t>
  </si>
  <si>
    <t>Мероприятие 3:</t>
  </si>
  <si>
    <t>Процентные платежи по муниципальному долгу муниципального образования Слюдянский район.</t>
  </si>
  <si>
    <t>2.4</t>
  </si>
  <si>
    <t>Мероприятие 4:</t>
  </si>
  <si>
    <t>Дотации на выравнивание бюджетной обеспеченности поселений из бюджета муниципального района.</t>
  </si>
  <si>
    <t>2.5</t>
  </si>
  <si>
    <t xml:space="preserve">Мероприятие 5:                                              Дотации на поддержку мер по обеспечению сбалансированности бюджетов  поселений </t>
  </si>
  <si>
    <t>2.6</t>
  </si>
  <si>
    <t>Мероприятие 6 :                                       Прочие межбюджетные трансферы общего характера</t>
  </si>
  <si>
    <t>2.7</t>
  </si>
  <si>
    <t>Мероприятие 7: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</si>
  <si>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2,8</t>
  </si>
  <si>
    <t>Мероприятие 8: Выравнивание уровня бюджетной обеспеченности городских и сельских поселений муниципального образования Слюдянский район</t>
  </si>
  <si>
    <r>
      <t>Итого по подпрограмме 2</t>
    </r>
    <r>
      <rPr>
        <sz val="14"/>
        <color theme="1"/>
        <rFont val="Times New Roman"/>
        <family val="2"/>
        <charset val="204"/>
      </rPr>
      <t>, в том числе:</t>
    </r>
  </si>
  <si>
    <t>3.</t>
  </si>
  <si>
    <t>3.1</t>
  </si>
  <si>
    <t>. Выполнение функций муниципального управления МКУ «Комитет по управлению муниципальным имуществом и земельным отношениям муниципального образования Слюдянский район» как органа, уполномоченного на распоряжение муниципальным имуществом и земельными ресурсами.</t>
  </si>
  <si>
    <t>3.2</t>
  </si>
  <si>
    <t>Реализация функций по управлению и распоряжению муниципальным имуществом</t>
  </si>
  <si>
    <t>3.2.1</t>
  </si>
  <si>
    <t>2.1. Переоборудование зданий, расположенных по адресу: г.Слюдянка, ул.Амбулаторная, д.3, пом. 102; г.Слюдянка, ул.,  Слюдянских красногвардейцев, 52, для дальнейшего использования под  специализированный муниципальный  жилищный фонд (перевод из нежилого в жилое, коммунальные услуги, электроэнергия, охрана)</t>
  </si>
  <si>
    <t>3.2.2</t>
  </si>
  <si>
    <t>2.2. Инвентаризация объектов недвижимости муниципальной собственности муниципального образования Слюдянский район</t>
  </si>
  <si>
    <t>3.2.3</t>
  </si>
  <si>
    <t>2.3. Государственная регистрация права муниципальной собственности муниципального образования Слюдянский район на объекты недвижимости</t>
  </si>
  <si>
    <t>3.2.4</t>
  </si>
  <si>
    <t>2.4. Определение рыночной стоимости начальной цены арендной платы для проведения торгов по продаже права на заключение договоров аренды муниципального имущества.</t>
  </si>
  <si>
    <t>3.2.5</t>
  </si>
  <si>
    <t>2.5. Определение рыночной стоимости муниципального имущества в целях приватизации.</t>
  </si>
  <si>
    <t>3.2.6</t>
  </si>
  <si>
    <t>2.6. Оплата платежей в фонд капитального ремонта по жилому фонду, находящемуся в собственности МО Слюдянский район</t>
  </si>
  <si>
    <t>3.2.7</t>
  </si>
  <si>
    <t>2.7.  Определение платы на заключение договоров на размещение и эксплуатацию рекламных контсрукций на объектах муниципальной собственности</t>
  </si>
  <si>
    <t>3.2.8</t>
  </si>
  <si>
    <t>2.8. Содержание муниципального имущества</t>
  </si>
  <si>
    <t>3.3</t>
  </si>
  <si>
    <t>Реализация функций по управлению и распоряжению земельными ресурсами</t>
  </si>
  <si>
    <t>3.3.1</t>
  </si>
  <si>
    <t xml:space="preserve">3.1. Формирование земельных участков, государственная собственность на которые не разграничена  (межевание, установление границ на местности) </t>
  </si>
  <si>
    <t>3.3.2</t>
  </si>
  <si>
    <t>3.2. Постановка земельных участков на государственный кадастровый учет</t>
  </si>
  <si>
    <t>3.3.3</t>
  </si>
  <si>
    <t>3.3. Определение рыночной стоимости начальной цены арендной платы для проведения торгов по продаже права на заключение договоров аренды земельных участков, государственная собственность на которые не разграничена</t>
  </si>
  <si>
    <t>3.4</t>
  </si>
  <si>
    <t>Мероприятие 4: Экспертиза технического состояния зданий</t>
  </si>
  <si>
    <r>
      <t>Итого по подпрограмме 3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</si>
  <si>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4:</t>
  </si>
  <si>
    <t>Развитие информационного пространства и создание условий для обеспечения информатизации и автоматизации процессов в организациях муниципального образования Слюдянский район</t>
  </si>
  <si>
    <t>4.1</t>
  </si>
  <si>
    <t>Проведение мероприятий по замене и модернизации устаревшего компьютерного оборудования и модернизации локальных вычислительных сетей</t>
  </si>
  <si>
    <t>4.2</t>
  </si>
  <si>
    <t>Приобретение лицензионного программного обеспечения, необходимого для выполнения функций, возложенных на муниципальные учреждения муниципального образования Слюдянский район;</t>
  </si>
  <si>
    <t>4.3</t>
  </si>
  <si>
    <t>Модернизация сайта  www.sludyanka.ru</t>
  </si>
  <si>
    <t>4.4</t>
  </si>
  <si>
    <t>Приобретение запасных частей,  расходных материалов, проведение ремонтов для обеспечения бесперебойной работы материально – технической базы в сфере информационных технологий;</t>
  </si>
  <si>
    <t>4.5</t>
  </si>
  <si>
    <t>Мероприятие 5:</t>
  </si>
  <si>
    <t>Проведение организационно-технических мероприятий по обеспечению бесперебойного доступа к сети «Интернет»</t>
  </si>
  <si>
    <r>
      <t>Итого по подпрограмме 4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</si>
  <si>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5:</t>
  </si>
  <si>
    <t>Информационное освещение деятельности органов местного самоуправления Слюдянского муниципального района</t>
  </si>
  <si>
    <t xml:space="preserve">1. Мероприятие Производство, выпуск и распространение газеты "Славное море", вещание телеканала "Славное море", радио. </t>
  </si>
  <si>
    <t>5.1</t>
  </si>
  <si>
    <t xml:space="preserve">1.1 Мероприятие:            Обнародование </t>
  </si>
  <si>
    <t>(официальное опубликование) правовых актов органов местного самоуправления, путем производства и выпуска печатных средств массовой информации (спец выпуск) .</t>
  </si>
  <si>
    <t>5.2</t>
  </si>
  <si>
    <t>1.2 Мероприятие: Информирование населения муниципального образования о деятельности органов власти, а также по вопросам, имеющим большую социальную значимость, путем производства и выпуска печатных средств массовой информации.</t>
  </si>
  <si>
    <t>5.3</t>
  </si>
  <si>
    <t xml:space="preserve">1.3 Мероприятие: Информирование населения муниципального образования о деятельности органов власти, а также по вопросам, имеющим большую социальную значимость, путем осуществления телевизионного вещания. </t>
  </si>
  <si>
    <r>
      <t>Итого по подпрограмме 5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</si>
  <si>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6:</t>
  </si>
  <si>
    <t>Осуществление функций управления в сфере образования и культуры в Слюдянском муниципальном районе</t>
  </si>
  <si>
    <t>6.1</t>
  </si>
  <si>
    <t>Обеспечение функционирования МКУ «Комитет по социальной политике и культуре муниципального образования Слюдянский район».</t>
  </si>
  <si>
    <r>
      <t>Итого по подпрограмме 6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</si>
  <si>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7:</t>
  </si>
  <si>
    <t>Областной  бюджет</t>
  </si>
  <si>
    <t>Представление гражданам субсидий на оплату жилых помещений и коммунальных услуг</t>
  </si>
  <si>
    <t>7.1</t>
  </si>
  <si>
    <t>Содержание и обеспечение деятельности муниципальных служащих, осуществляющих областные государственных полномочия по предоставлению гражданам субсидий на оплату жилых помещений и коммунальных услуг</t>
  </si>
  <si>
    <r>
      <t>Итого по подпрограмме 7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</si>
  <si>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8:</t>
  </si>
  <si>
    <t>Определение персонального состава и обеспечение дея-</t>
  </si>
  <si>
    <t>тельности  районных (городских), районных в городах  комиссий по делам несовершеннолетних и защите их прав</t>
  </si>
  <si>
    <t>8.1</t>
  </si>
  <si>
    <t>. Осуществление областных государственных полномочий по определению персонального состава и обеспечению деятельности  районных(городских),районных в городах  комиссий по делам несовершеннолетних и защите их прав</t>
  </si>
  <si>
    <r>
      <t>Итого по подпрограмме 8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</si>
  <si>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9:</t>
  </si>
  <si>
    <t>Хранение, комплектование, учет, и использование архивных документов, относящихся к государственной собственности Иркутской области</t>
  </si>
  <si>
    <t>9.1</t>
  </si>
  <si>
    <t>Осуществление областных государственных полномочий по хранению ,комплектованию, учету и использованию архивных документов, относящихся к государственной собственности Иркутской области</t>
  </si>
  <si>
    <r>
      <t>Итого по подпрограмме 9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</si>
  <si>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10:</t>
  </si>
  <si>
    <t>Полномочия в области охраны труда</t>
  </si>
  <si>
    <t>10.1</t>
  </si>
  <si>
    <t>Осуществление  отдельных областных государственных полномочий в сфере труда</t>
  </si>
  <si>
    <r>
      <t>Итого по подпрограмме 10</t>
    </r>
    <r>
      <rPr>
        <sz val="14"/>
        <color theme="1"/>
        <rFont val="Times New Roman"/>
        <family val="2"/>
        <charset val="204"/>
      </rPr>
      <t>, в том числе:</t>
    </r>
  </si>
  <si>
    <t>Подпрограмма 11:</t>
  </si>
  <si>
    <t>11.1</t>
  </si>
  <si>
    <t>Осуществление отдельных государственных полномочий в области производства и оборота этилового спирта, алкогольной  и спиртосодержащей продукции</t>
  </si>
  <si>
    <r>
      <t>Итого по подпрограмме 11</t>
    </r>
    <r>
      <rPr>
        <sz val="14"/>
        <color theme="1"/>
        <rFont val="Times New Roman"/>
        <family val="2"/>
        <charset val="204"/>
      </rPr>
      <t>, в том числе:</t>
    </r>
  </si>
  <si>
    <t>Определение персонального состава и обеспечение деятельности административных комиссий и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ответственности»</t>
  </si>
  <si>
    <t>12.1</t>
  </si>
  <si>
    <t>Осуществление областных государствен-ных полномочий по определению персонального состава и обеспечению деятельности административных комиссий</t>
  </si>
  <si>
    <t>12.2</t>
  </si>
  <si>
    <t xml:space="preserve">Мероприятие 2: 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на 2015-2018 гг. </t>
  </si>
  <si>
    <r>
      <t>Итого по подпрограмме 12</t>
    </r>
    <r>
      <rPr>
        <sz val="14"/>
        <color theme="1"/>
        <rFont val="Times New Roman"/>
        <family val="2"/>
        <charset val="204"/>
      </rPr>
      <t>, в том числе:</t>
    </r>
  </si>
  <si>
    <t xml:space="preserve">Областной бюджет </t>
  </si>
  <si>
    <t>Осуществление областных гос.полномочий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на 2014 год</t>
  </si>
  <si>
    <r>
      <t>Итого по подпрограмме 13</t>
    </r>
    <r>
      <rPr>
        <sz val="14"/>
        <color theme="1"/>
        <rFont val="Times New Roman"/>
        <family val="2"/>
        <charset val="204"/>
      </rPr>
      <t>, в том числе:</t>
    </r>
  </si>
  <si>
    <t xml:space="preserve">Итого по программе </t>
  </si>
  <si>
    <t>проверка</t>
  </si>
  <si>
    <t xml:space="preserve"> к Порядку принятия решений о разработке 
муниципальных программ муниципального 
образования Слюдянский район и их  
формирования и реализации
Анализ объема финансирования муниципальной программы
«Совершенствование механизмов управления муниципальным образованием Слюдянский район на 2014-2020 годы»
за весь период реализации муниципальной программы
</t>
  </si>
  <si>
    <t>общий</t>
  </si>
  <si>
    <t>Сдц</t>
  </si>
  <si>
    <t>Сдп</t>
  </si>
  <si>
    <t>Сдц общий</t>
  </si>
  <si>
    <t>Эмп по МП</t>
  </si>
  <si>
    <t>Вывод об оценке эффективности реализации МП</t>
  </si>
  <si>
    <t>Оценка эффективности</t>
  </si>
  <si>
    <t>Оценка эффективности, уровень финансирования</t>
  </si>
  <si>
    <t>план на 2019 год</t>
  </si>
  <si>
    <t>факт 2019 года</t>
  </si>
  <si>
    <t>план на 2020 год</t>
  </si>
  <si>
    <t>факт 2020 года</t>
  </si>
  <si>
    <t>план на 2021 год</t>
  </si>
  <si>
    <t>факт 2021 года</t>
  </si>
  <si>
    <t>план на 2022 год</t>
  </si>
  <si>
    <t>факт 2022 года</t>
  </si>
  <si>
    <r>
      <t xml:space="preserve">Программа: </t>
    </r>
    <r>
      <rPr>
        <b/>
        <u/>
        <sz val="14"/>
        <color theme="1"/>
        <rFont val="Times New Roman"/>
        <family val="2"/>
        <charset val="204"/>
      </rPr>
      <t xml:space="preserve">«Совершенствование механизмов управления муниципальным образованием Слюдянский район" </t>
    </r>
  </si>
  <si>
    <t>Повышение качества управления муниципальным имуществом и земельными ресурсами в Слюдянском муниципальном районе</t>
  </si>
  <si>
    <t>«Совершенствование механизмов управления муниципальным образованием Слюдянский район»</t>
  </si>
  <si>
    <t>план на 2023 год</t>
  </si>
  <si>
    <t>факт 2023 года</t>
  </si>
  <si>
    <t>Отношение дефицита бюджета МО Слюдянский район к доходам без учета объема безвозмездных поступлений</t>
  </si>
  <si>
    <t>Количество сформированной в соответствии с установленными требованиями ежемесячной, квартальной, годовой отчетности</t>
  </si>
  <si>
    <t>Доля бюджетных ассигнований, представленных в программном виде</t>
  </si>
  <si>
    <t>Процент охвата рабочих мест средствами компьютеризации и автоматизации</t>
  </si>
  <si>
    <t>Общее количество подписчиков газеты "Славное море".</t>
  </si>
  <si>
    <t>Объем печатной площади для публикации  материалов   о деятельности органов местного самоуправления в газете «Славное море».</t>
  </si>
  <si>
    <t>Количество принятых заявлений на предоставление субсидий на оплату жилых помещений и коммунальных услуг, ед.</t>
  </si>
  <si>
    <t>Количество подготовленных и рассмотренных дел об административных правонарушениях на заседаниях комиссии по делам несовершеннолетних и защите их прав</t>
  </si>
  <si>
    <t>Количество исполняемых запросов по хранению, комплектованию, учету и использованию архивных документов, относящихся к государственной собственности Иркутской области</t>
  </si>
  <si>
    <t>Количество рассмотренных протоколов об административном правонарушении, ед.</t>
  </si>
  <si>
    <t xml:space="preserve">Программа  </t>
  </si>
  <si>
    <t xml:space="preserve">Отношение дефицита бюджета 
муниципального образования 
Слюдянский район  к доходам без 
учета объема безвозмездных поступлений 
</t>
  </si>
  <si>
    <t xml:space="preserve">Количество сформированной в соответствии с установленными требованиями ежемесячной, квартальной 
годовой отчетности 
</t>
  </si>
  <si>
    <t xml:space="preserve">Исполнение расходов бюджета </t>
  </si>
  <si>
    <t xml:space="preserve">Количество подготовленных 
и рассмотренных дел об административных правонарушениях на заседаниях комиссии по делам несовершеннолетних и защите их прав
</t>
  </si>
  <si>
    <t>Количество исполняемых запросов</t>
  </si>
  <si>
    <t>Количество человек, прошедшие медицинские осмотры</t>
  </si>
  <si>
    <t>Количество человек, прошедших обучение по охране труда</t>
  </si>
  <si>
    <t>Подпрограмма 11. «Определение персонального состава и обеспечение деятельности административных комиссий и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ответственности» на 2019-2024 годы</t>
  </si>
  <si>
    <t>отсутствие</t>
  </si>
  <si>
    <t>Высокоэффективная</t>
  </si>
  <si>
    <t>Количество предоставленных администрацией Слюдянского муниципального района муниципальных услуг</t>
  </si>
  <si>
    <t>Количество предоставленных МКУ «Комитет по управлению муниципальным имуществом и земельным отношениям  Слюдянского муниципального района» муниципальных услуг</t>
  </si>
  <si>
    <t>Количество замечаний по функционированию официального сайта администрации Слюдянского муниципального района в соответствии с требованиями действующего законодательства</t>
  </si>
  <si>
    <t>Количество предоставленных МКУ «Комитет по социальной политике и культуре Слюдянского муниципального района» муниципальных услуг</t>
  </si>
  <si>
    <t>востановление мемориальных сооружений и объектов, цвековечивающих память погибших при защите Отечества Слюдянского городского поселения</t>
  </si>
  <si>
    <t>кол.востановл.мемориальных сооружений</t>
  </si>
  <si>
    <t>по всем годам</t>
  </si>
  <si>
    <t>расчитается в 2024 году</t>
  </si>
  <si>
    <t>план на 2024 год</t>
  </si>
  <si>
    <t>факт 2024 года</t>
  </si>
  <si>
    <t>Руководител аппарата администрации МО Слюдянский район                                                     А.В. Скрылева</t>
  </si>
  <si>
    <t>Эффективная</t>
  </si>
  <si>
    <t xml:space="preserve">соблюдение </t>
  </si>
  <si>
    <t>отстствие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</si>
</sst>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Arial Unicode MS"/>
      <family val="2"/>
      <charset val="204"/>
    </font>
    <font>
      <b/>
      <u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4"/>
      <color rgb="FF000000"/>
      <name val="Times New Roman"/>
      <family val="2"/>
      <charset val="204"/>
    </font>
    <font>
      <b/>
      <u/>
      <sz val="14"/>
      <color theme="1"/>
      <name val="Times New Roman"/>
      <family val="2"/>
      <charset val="204"/>
    </font>
    <font>
      <b/>
      <sz val="14"/>
      <color theme="1"/>
      <name val="Times New Roman"/>
      <family val="2"/>
      <charset val="204"/>
    </font>
    <font>
      <b/>
      <sz val="14"/>
      <color rgb="FF000000"/>
      <name val="Times New Roman"/>
      <family val="2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2"/>
      <charset val="204"/>
    </font>
    <font>
      <sz val="16"/>
      <color theme="1"/>
      <name val="Times New Roma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2DBDB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517">
    <xf numFmtId="0" fontId="0" fillId="0" borderId="0" xfId="0"/>
    <xf numFmtId="0" fontId="7" fillId="0" borderId="0" xfId="0" applyFont="1" applyAlignment="1">
      <alignment wrapText="1"/>
    </xf>
    <xf numFmtId="0" fontId="1" fillId="2" borderId="7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7" fillId="4" borderId="12" xfId="0" applyFont="1" applyFill="1" applyBorder="1" applyAlignment="1">
      <alignment wrapText="1"/>
    </xf>
    <xf numFmtId="0" fontId="7" fillId="4" borderId="13" xfId="0" applyFont="1" applyFill="1" applyBorder="1" applyAlignment="1">
      <alignment wrapText="1"/>
    </xf>
    <xf numFmtId="0" fontId="7" fillId="4" borderId="10" xfId="0" applyFont="1" applyFill="1" applyBorder="1" applyAlignment="1">
      <alignment wrapText="1"/>
    </xf>
    <xf numFmtId="0" fontId="7" fillId="4" borderId="0" xfId="0" applyFont="1" applyFill="1" applyAlignment="1">
      <alignment wrapText="1"/>
    </xf>
    <xf numFmtId="0" fontId="7" fillId="5" borderId="12" xfId="0" applyFont="1" applyFill="1" applyBorder="1" applyAlignment="1">
      <alignment wrapText="1"/>
    </xf>
    <xf numFmtId="0" fontId="7" fillId="5" borderId="13" xfId="0" applyFont="1" applyFill="1" applyBorder="1" applyAlignment="1">
      <alignment wrapText="1"/>
    </xf>
    <xf numFmtId="0" fontId="7" fillId="5" borderId="10" xfId="0" applyFont="1" applyFill="1" applyBorder="1" applyAlignment="1">
      <alignment wrapText="1"/>
    </xf>
    <xf numFmtId="0" fontId="7" fillId="5" borderId="0" xfId="0" applyFont="1" applyFill="1" applyAlignment="1">
      <alignment wrapText="1"/>
    </xf>
    <xf numFmtId="0" fontId="7" fillId="7" borderId="12" xfId="0" applyFont="1" applyFill="1" applyBorder="1" applyAlignment="1">
      <alignment wrapText="1"/>
    </xf>
    <xf numFmtId="0" fontId="7" fillId="7" borderId="13" xfId="0" applyFont="1" applyFill="1" applyBorder="1" applyAlignment="1">
      <alignment wrapText="1"/>
    </xf>
    <xf numFmtId="0" fontId="7" fillId="7" borderId="10" xfId="0" applyFont="1" applyFill="1" applyBorder="1" applyAlignment="1">
      <alignment wrapText="1"/>
    </xf>
    <xf numFmtId="0" fontId="7" fillId="7" borderId="0" xfId="0" applyFont="1" applyFill="1" applyAlignment="1">
      <alignment wrapText="1"/>
    </xf>
    <xf numFmtId="0" fontId="0" fillId="8" borderId="0" xfId="0" applyFill="1"/>
    <xf numFmtId="4" fontId="0" fillId="8" borderId="0" xfId="0" applyNumberFormat="1" applyFill="1"/>
    <xf numFmtId="0" fontId="0" fillId="0" borderId="0" xfId="0" applyFill="1"/>
    <xf numFmtId="4" fontId="0" fillId="0" borderId="0" xfId="0" applyNumberFormat="1" applyFill="1"/>
    <xf numFmtId="0" fontId="0" fillId="7" borderId="0" xfId="0" applyFill="1"/>
    <xf numFmtId="4" fontId="0" fillId="7" borderId="0" xfId="0" applyNumberFormat="1" applyFill="1"/>
    <xf numFmtId="0" fontId="0" fillId="4" borderId="0" xfId="0" applyFill="1"/>
    <xf numFmtId="4" fontId="0" fillId="4" borderId="0" xfId="0" applyNumberFormat="1" applyFill="1"/>
    <xf numFmtId="0" fontId="0" fillId="5" borderId="0" xfId="0" applyFill="1"/>
    <xf numFmtId="4" fontId="0" fillId="5" borderId="0" xfId="0" applyNumberFormat="1" applyFill="1"/>
    <xf numFmtId="0" fontId="0" fillId="6" borderId="0" xfId="0" applyFill="1"/>
    <xf numFmtId="4" fontId="0" fillId="6" borderId="0" xfId="0" applyNumberFormat="1" applyFill="1"/>
    <xf numFmtId="0" fontId="8" fillId="9" borderId="0" xfId="0" applyFont="1" applyFill="1"/>
    <xf numFmtId="4" fontId="8" fillId="9" borderId="0" xfId="0" applyNumberFormat="1" applyFont="1" applyFill="1"/>
    <xf numFmtId="2" fontId="7" fillId="4" borderId="10" xfId="0" applyNumberFormat="1" applyFont="1" applyFill="1" applyBorder="1" applyAlignment="1">
      <alignment wrapText="1"/>
    </xf>
    <xf numFmtId="2" fontId="7" fillId="5" borderId="10" xfId="0" applyNumberFormat="1" applyFont="1" applyFill="1" applyBorder="1" applyAlignment="1">
      <alignment wrapText="1"/>
    </xf>
    <xf numFmtId="2" fontId="7" fillId="7" borderId="10" xfId="0" applyNumberFormat="1" applyFont="1" applyFill="1" applyBorder="1" applyAlignment="1">
      <alignment wrapText="1"/>
    </xf>
    <xf numFmtId="0" fontId="10" fillId="0" borderId="0" xfId="1" applyFont="1" applyFill="1" applyAlignment="1"/>
    <xf numFmtId="0" fontId="10" fillId="2" borderId="25" xfId="1" applyFont="1" applyFill="1" applyBorder="1" applyAlignment="1">
      <alignment horizontal="center" vertical="center" wrapText="1"/>
    </xf>
    <xf numFmtId="0" fontId="10" fillId="0" borderId="0" xfId="1" applyFont="1" applyFill="1"/>
    <xf numFmtId="0" fontId="10" fillId="0" borderId="0" xfId="1" applyFont="1"/>
    <xf numFmtId="0" fontId="10" fillId="2" borderId="5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vertical="top" wrapText="1"/>
    </xf>
    <xf numFmtId="0" fontId="11" fillId="2" borderId="3" xfId="1" applyFont="1" applyFill="1" applyBorder="1" applyAlignment="1">
      <alignment vertical="center" wrapText="1"/>
    </xf>
    <xf numFmtId="0" fontId="10" fillId="2" borderId="2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10" fillId="10" borderId="3" xfId="1" applyFont="1" applyFill="1" applyBorder="1" applyAlignment="1">
      <alignment vertical="center" wrapText="1"/>
    </xf>
    <xf numFmtId="0" fontId="11" fillId="11" borderId="2" xfId="1" applyNumberFormat="1" applyFont="1" applyFill="1" applyBorder="1" applyAlignment="1">
      <alignment vertical="center" wrapText="1"/>
    </xf>
    <xf numFmtId="0" fontId="10" fillId="11" borderId="3" xfId="1" applyFont="1" applyFill="1" applyBorder="1" applyAlignment="1">
      <alignment vertical="center" wrapText="1"/>
    </xf>
    <xf numFmtId="0" fontId="11" fillId="11" borderId="3" xfId="1" applyFont="1" applyFill="1" applyBorder="1" applyAlignment="1">
      <alignment vertical="center" wrapText="1"/>
    </xf>
    <xf numFmtId="0" fontId="10" fillId="2" borderId="5" xfId="1" applyFont="1" applyFill="1" applyBorder="1" applyAlignment="1">
      <alignment vertical="center" wrapText="1"/>
    </xf>
    <xf numFmtId="0" fontId="10" fillId="2" borderId="3" xfId="1" applyFont="1" applyFill="1" applyBorder="1" applyAlignment="1">
      <alignment vertical="center" wrapText="1"/>
    </xf>
    <xf numFmtId="0" fontId="10" fillId="11" borderId="5" xfId="1" applyFont="1" applyFill="1" applyBorder="1" applyAlignment="1">
      <alignment vertical="center" wrapText="1"/>
    </xf>
    <xf numFmtId="0" fontId="14" fillId="11" borderId="3" xfId="1" applyFont="1" applyFill="1" applyBorder="1" applyAlignment="1">
      <alignment vertical="center" wrapText="1"/>
    </xf>
    <xf numFmtId="0" fontId="10" fillId="2" borderId="1" xfId="1" applyFont="1" applyFill="1" applyBorder="1" applyAlignment="1">
      <alignment vertical="center" wrapText="1"/>
    </xf>
    <xf numFmtId="0" fontId="10" fillId="2" borderId="2" xfId="1" applyFont="1" applyFill="1" applyBorder="1" applyAlignment="1">
      <alignment vertical="center" wrapText="1"/>
    </xf>
    <xf numFmtId="49" fontId="10" fillId="2" borderId="24" xfId="1" applyNumberFormat="1" applyFont="1" applyFill="1" applyBorder="1" applyAlignment="1">
      <alignment vertical="center" wrapText="1"/>
    </xf>
    <xf numFmtId="0" fontId="10" fillId="2" borderId="33" xfId="1" applyFont="1" applyFill="1" applyBorder="1" applyAlignment="1">
      <alignment horizontal="left" vertical="center" wrapText="1"/>
    </xf>
    <xf numFmtId="0" fontId="11" fillId="2" borderId="24" xfId="1" applyFont="1" applyFill="1" applyBorder="1" applyAlignment="1">
      <alignment vertical="center" wrapText="1"/>
    </xf>
    <xf numFmtId="49" fontId="10" fillId="2" borderId="14" xfId="1" applyNumberFormat="1" applyFont="1" applyFill="1" applyBorder="1" applyAlignment="1">
      <alignment vertical="center" wrapText="1"/>
    </xf>
    <xf numFmtId="0" fontId="10" fillId="2" borderId="24" xfId="1" applyFont="1" applyFill="1" applyBorder="1" applyAlignment="1">
      <alignment vertical="center" wrapText="1"/>
    </xf>
    <xf numFmtId="0" fontId="10" fillId="2" borderId="29" xfId="1" applyFont="1" applyFill="1" applyBorder="1" applyAlignment="1">
      <alignment vertical="center" wrapText="1"/>
    </xf>
    <xf numFmtId="0" fontId="13" fillId="11" borderId="3" xfId="1" applyFont="1" applyFill="1" applyBorder="1" applyAlignment="1">
      <alignment vertical="center" wrapText="1"/>
    </xf>
    <xf numFmtId="0" fontId="10" fillId="0" borderId="5" xfId="1" applyFont="1" applyBorder="1" applyAlignment="1">
      <alignment vertical="center" wrapText="1"/>
    </xf>
    <xf numFmtId="0" fontId="10" fillId="0" borderId="3" xfId="1" applyFont="1" applyBorder="1" applyAlignment="1">
      <alignment vertical="center" wrapText="1"/>
    </xf>
    <xf numFmtId="49" fontId="10" fillId="0" borderId="2" xfId="1" applyNumberFormat="1" applyFont="1" applyBorder="1" applyAlignment="1">
      <alignment vertical="center" wrapText="1"/>
    </xf>
    <xf numFmtId="0" fontId="11" fillId="0" borderId="3" xfId="1" applyFont="1" applyBorder="1" applyAlignment="1">
      <alignment vertical="center" wrapText="1"/>
    </xf>
    <xf numFmtId="49" fontId="10" fillId="0" borderId="8" xfId="1" applyNumberFormat="1" applyFont="1" applyBorder="1" applyAlignment="1">
      <alignment vertical="center" wrapText="1"/>
    </xf>
    <xf numFmtId="0" fontId="11" fillId="0" borderId="5" xfId="1" applyFont="1" applyBorder="1" applyAlignment="1">
      <alignment vertical="center" wrapText="1"/>
    </xf>
    <xf numFmtId="49" fontId="10" fillId="0" borderId="24" xfId="1" applyNumberFormat="1" applyFont="1" applyBorder="1" applyAlignment="1">
      <alignment vertical="center" wrapText="1"/>
    </xf>
    <xf numFmtId="0" fontId="11" fillId="0" borderId="24" xfId="1" applyFont="1" applyBorder="1" applyAlignment="1">
      <alignment vertical="center" wrapText="1"/>
    </xf>
    <xf numFmtId="0" fontId="10" fillId="0" borderId="24" xfId="1" applyFont="1" applyBorder="1" applyAlignment="1">
      <alignment vertical="center" wrapText="1"/>
    </xf>
    <xf numFmtId="49" fontId="10" fillId="0" borderId="1" xfId="1" applyNumberFormat="1" applyFont="1" applyBorder="1" applyAlignment="1">
      <alignment vertical="center" wrapText="1"/>
    </xf>
    <xf numFmtId="0" fontId="10" fillId="0" borderId="1" xfId="1" applyFont="1" applyBorder="1" applyAlignment="1">
      <alignment vertical="center" wrapText="1"/>
    </xf>
    <xf numFmtId="0" fontId="10" fillId="0" borderId="8" xfId="1" applyNumberFormat="1" applyFont="1" applyFill="1" applyBorder="1" applyAlignment="1">
      <alignment vertical="center" wrapText="1"/>
    </xf>
    <xf numFmtId="0" fontId="15" fillId="0" borderId="24" xfId="1" applyFont="1" applyFill="1" applyBorder="1" applyAlignment="1">
      <alignment vertical="center" wrapText="1"/>
    </xf>
    <xf numFmtId="0" fontId="10" fillId="0" borderId="8" xfId="1" applyFont="1" applyFill="1" applyBorder="1" applyAlignment="1">
      <alignment vertical="center" wrapText="1"/>
    </xf>
    <xf numFmtId="0" fontId="13" fillId="11" borderId="5" xfId="1" applyFont="1" applyFill="1" applyBorder="1" applyAlignment="1">
      <alignment vertical="center" wrapText="1"/>
    </xf>
    <xf numFmtId="0" fontId="11" fillId="4" borderId="3" xfId="1" applyFont="1" applyFill="1" applyBorder="1" applyAlignment="1">
      <alignment vertical="center" wrapText="1"/>
    </xf>
    <xf numFmtId="4" fontId="11" fillId="4" borderId="3" xfId="1" applyNumberFormat="1" applyFont="1" applyFill="1" applyBorder="1" applyAlignment="1">
      <alignment vertical="center" wrapText="1"/>
    </xf>
    <xf numFmtId="4" fontId="10" fillId="4" borderId="3" xfId="1" applyNumberFormat="1" applyFont="1" applyFill="1" applyBorder="1" applyAlignment="1">
      <alignment vertical="center" wrapText="1"/>
    </xf>
    <xf numFmtId="4" fontId="10" fillId="4" borderId="3" xfId="1" applyNumberFormat="1" applyFont="1" applyFill="1" applyBorder="1" applyAlignment="1">
      <alignment horizontal="center" vertical="center" wrapText="1"/>
    </xf>
    <xf numFmtId="0" fontId="10" fillId="0" borderId="0" xfId="1" applyNumberFormat="1" applyFont="1"/>
    <xf numFmtId="0" fontId="10" fillId="13" borderId="0" xfId="1" applyFont="1" applyFill="1"/>
    <xf numFmtId="4" fontId="11" fillId="4" borderId="1" xfId="1" applyNumberFormat="1" applyFont="1" applyFill="1" applyBorder="1" applyAlignment="1">
      <alignment vertical="center" wrapText="1"/>
    </xf>
    <xf numFmtId="4" fontId="11" fillId="4" borderId="2" xfId="1" applyNumberFormat="1" applyFont="1" applyFill="1" applyBorder="1" applyAlignment="1">
      <alignment vertical="center" wrapText="1"/>
    </xf>
    <xf numFmtId="4" fontId="11" fillId="4" borderId="8" xfId="1" applyNumberFormat="1" applyFont="1" applyFill="1" applyBorder="1" applyAlignment="1">
      <alignment vertical="center" wrapText="1"/>
    </xf>
    <xf numFmtId="4" fontId="11" fillId="4" borderId="24" xfId="1" applyNumberFormat="1" applyFont="1" applyFill="1" applyBorder="1" applyAlignment="1">
      <alignment vertical="center" wrapText="1"/>
    </xf>
    <xf numFmtId="4" fontId="11" fillId="4" borderId="28" xfId="1" applyNumberFormat="1" applyFont="1" applyFill="1" applyBorder="1" applyAlignment="1">
      <alignment vertical="center" wrapText="1"/>
    </xf>
    <xf numFmtId="4" fontId="13" fillId="4" borderId="28" xfId="1" applyNumberFormat="1" applyFont="1" applyFill="1" applyBorder="1" applyAlignment="1">
      <alignment vertical="center" wrapText="1"/>
    </xf>
    <xf numFmtId="4" fontId="10" fillId="4" borderId="28" xfId="1" applyNumberFormat="1" applyFont="1" applyFill="1" applyBorder="1" applyAlignment="1">
      <alignment vertical="center"/>
    </xf>
    <xf numFmtId="4" fontId="10" fillId="4" borderId="28" xfId="1" applyNumberFormat="1" applyFont="1" applyFill="1" applyBorder="1" applyAlignment="1">
      <alignment vertical="center" wrapText="1"/>
    </xf>
    <xf numFmtId="4" fontId="10" fillId="4" borderId="1" xfId="1" applyNumberFormat="1" applyFont="1" applyFill="1" applyBorder="1" applyAlignment="1">
      <alignment vertical="center" wrapText="1"/>
    </xf>
    <xf numFmtId="4" fontId="10" fillId="4" borderId="2" xfId="1" applyNumberFormat="1" applyFont="1" applyFill="1" applyBorder="1" applyAlignment="1">
      <alignment vertical="center" wrapText="1"/>
    </xf>
    <xf numFmtId="4" fontId="10" fillId="4" borderId="5" xfId="1" applyNumberFormat="1" applyFont="1" applyFill="1" applyBorder="1" applyAlignment="1">
      <alignment vertical="center" wrapText="1"/>
    </xf>
    <xf numFmtId="4" fontId="10" fillId="4" borderId="24" xfId="1" applyNumberFormat="1" applyFont="1" applyFill="1" applyBorder="1" applyAlignment="1">
      <alignment vertical="center" wrapText="1"/>
    </xf>
    <xf numFmtId="4" fontId="10" fillId="4" borderId="8" xfId="1" applyNumberFormat="1" applyFont="1" applyFill="1" applyBorder="1" applyAlignment="1">
      <alignment vertical="center" wrapText="1"/>
    </xf>
    <xf numFmtId="4" fontId="13" fillId="4" borderId="3" xfId="1" applyNumberFormat="1" applyFont="1" applyFill="1" applyBorder="1" applyAlignment="1">
      <alignment vertical="center" wrapText="1"/>
    </xf>
    <xf numFmtId="4" fontId="10" fillId="4" borderId="0" xfId="1" applyNumberFormat="1" applyFont="1" applyFill="1"/>
    <xf numFmtId="4" fontId="11" fillId="5" borderId="2" xfId="1" applyNumberFormat="1" applyFont="1" applyFill="1" applyBorder="1" applyAlignment="1">
      <alignment vertical="center" wrapText="1"/>
    </xf>
    <xf numFmtId="4" fontId="11" fillId="5" borderId="3" xfId="1" applyNumberFormat="1" applyFont="1" applyFill="1" applyBorder="1" applyAlignment="1">
      <alignment vertical="center" wrapText="1"/>
    </xf>
    <xf numFmtId="4" fontId="10" fillId="5" borderId="3" xfId="1" applyNumberFormat="1" applyFont="1" applyFill="1" applyBorder="1" applyAlignment="1">
      <alignment horizontal="center" vertical="center" wrapText="1"/>
    </xf>
    <xf numFmtId="4" fontId="10" fillId="5" borderId="3" xfId="1" applyNumberFormat="1" applyFont="1" applyFill="1" applyBorder="1" applyAlignment="1">
      <alignment vertical="center" wrapText="1"/>
    </xf>
    <xf numFmtId="4" fontId="10" fillId="5" borderId="1" xfId="1" applyNumberFormat="1" applyFont="1" applyFill="1" applyBorder="1" applyAlignment="1">
      <alignment vertical="center" wrapText="1"/>
    </xf>
    <xf numFmtId="4" fontId="10" fillId="5" borderId="2" xfId="1" applyNumberFormat="1" applyFont="1" applyFill="1" applyBorder="1" applyAlignment="1">
      <alignment vertical="center" wrapText="1"/>
    </xf>
    <xf numFmtId="4" fontId="10" fillId="5" borderId="24" xfId="1" applyNumberFormat="1" applyFont="1" applyFill="1" applyBorder="1" applyAlignment="1">
      <alignment vertical="center" wrapText="1"/>
    </xf>
    <xf numFmtId="4" fontId="13" fillId="5" borderId="3" xfId="1" applyNumberFormat="1" applyFont="1" applyFill="1" applyBorder="1" applyAlignment="1">
      <alignment vertical="center" wrapText="1"/>
    </xf>
    <xf numFmtId="4" fontId="10" fillId="5" borderId="0" xfId="1" applyNumberFormat="1" applyFont="1" applyFill="1"/>
    <xf numFmtId="4" fontId="11" fillId="14" borderId="3" xfId="1" applyNumberFormat="1" applyFont="1" applyFill="1" applyBorder="1" applyAlignment="1">
      <alignment vertical="center" wrapText="1"/>
    </xf>
    <xf numFmtId="4" fontId="10" fillId="14" borderId="3" xfId="1" applyNumberFormat="1" applyFont="1" applyFill="1" applyBorder="1" applyAlignment="1">
      <alignment vertical="center" wrapText="1"/>
    </xf>
    <xf numFmtId="4" fontId="10" fillId="14" borderId="1" xfId="1" applyNumberFormat="1" applyFont="1" applyFill="1" applyBorder="1" applyAlignment="1">
      <alignment vertical="center" wrapText="1"/>
    </xf>
    <xf numFmtId="4" fontId="10" fillId="14" borderId="2" xfId="1" applyNumberFormat="1" applyFont="1" applyFill="1" applyBorder="1" applyAlignment="1">
      <alignment vertical="center" wrapText="1"/>
    </xf>
    <xf numFmtId="4" fontId="10" fillId="14" borderId="24" xfId="1" applyNumberFormat="1" applyFont="1" applyFill="1" applyBorder="1" applyAlignment="1">
      <alignment vertical="center" wrapText="1"/>
    </xf>
    <xf numFmtId="4" fontId="13" fillId="14" borderId="3" xfId="1" applyNumberFormat="1" applyFont="1" applyFill="1" applyBorder="1" applyAlignment="1">
      <alignment vertical="center" wrapText="1"/>
    </xf>
    <xf numFmtId="4" fontId="10" fillId="14" borderId="0" xfId="1" applyNumberFormat="1" applyFont="1" applyFill="1"/>
    <xf numFmtId="0" fontId="10" fillId="15" borderId="3" xfId="1" applyNumberFormat="1" applyFont="1" applyFill="1" applyBorder="1" applyAlignment="1">
      <alignment horizontal="center" vertical="center" wrapText="1"/>
    </xf>
    <xf numFmtId="0" fontId="10" fillId="15" borderId="3" xfId="1" applyNumberFormat="1" applyFont="1" applyFill="1" applyBorder="1" applyAlignment="1">
      <alignment horizontal="right" vertical="center" wrapText="1"/>
    </xf>
    <xf numFmtId="4" fontId="10" fillId="15" borderId="3" xfId="1" applyNumberFormat="1" applyFont="1" applyFill="1" applyBorder="1" applyAlignment="1">
      <alignment horizontal="center" vertical="center" wrapText="1"/>
    </xf>
    <xf numFmtId="4" fontId="10" fillId="15" borderId="3" xfId="1" applyNumberFormat="1" applyFont="1" applyFill="1" applyBorder="1" applyAlignment="1">
      <alignment horizontal="right" vertical="center" wrapText="1"/>
    </xf>
    <xf numFmtId="4" fontId="11" fillId="15" borderId="3" xfId="1" applyNumberFormat="1" applyFont="1" applyFill="1" applyBorder="1" applyAlignment="1">
      <alignment vertical="center" wrapText="1"/>
    </xf>
    <xf numFmtId="4" fontId="11" fillId="15" borderId="3" xfId="1" applyNumberFormat="1" applyFont="1" applyFill="1" applyBorder="1" applyAlignment="1">
      <alignment horizontal="right" vertical="center" wrapText="1"/>
    </xf>
    <xf numFmtId="0" fontId="11" fillId="15" borderId="3" xfId="1" applyFont="1" applyFill="1" applyBorder="1" applyAlignment="1">
      <alignment horizontal="right" vertical="center" wrapText="1"/>
    </xf>
    <xf numFmtId="4" fontId="10" fillId="15" borderId="5" xfId="1" applyNumberFormat="1" applyFont="1" applyFill="1" applyBorder="1" applyAlignment="1">
      <alignment horizontal="right" vertical="center"/>
    </xf>
    <xf numFmtId="0" fontId="11" fillId="15" borderId="5" xfId="1" applyFont="1" applyFill="1" applyBorder="1" applyAlignment="1">
      <alignment horizontal="right" vertical="center" wrapText="1"/>
    </xf>
    <xf numFmtId="4" fontId="10" fillId="15" borderId="24" xfId="1" applyNumberFormat="1" applyFont="1" applyFill="1" applyBorder="1" applyAlignment="1">
      <alignment horizontal="right" vertical="center"/>
    </xf>
    <xf numFmtId="0" fontId="11" fillId="15" borderId="24" xfId="1" applyFont="1" applyFill="1" applyBorder="1" applyAlignment="1">
      <alignment horizontal="right" vertical="center" wrapText="1"/>
    </xf>
    <xf numFmtId="0" fontId="10" fillId="15" borderId="3" xfId="1" applyFont="1" applyFill="1" applyBorder="1" applyAlignment="1">
      <alignment horizontal="right" vertical="center" wrapText="1"/>
    </xf>
    <xf numFmtId="4" fontId="16" fillId="15" borderId="3" xfId="1" applyNumberFormat="1" applyFont="1" applyFill="1" applyBorder="1" applyAlignment="1">
      <alignment horizontal="right" vertical="center" wrapText="1"/>
    </xf>
    <xf numFmtId="4" fontId="10" fillId="15" borderId="3" xfId="1" applyNumberFormat="1" applyFont="1" applyFill="1" applyBorder="1" applyAlignment="1">
      <alignment vertical="center" wrapText="1"/>
    </xf>
    <xf numFmtId="4" fontId="10" fillId="15" borderId="24" xfId="1" applyNumberFormat="1" applyFont="1" applyFill="1" applyBorder="1" applyAlignment="1">
      <alignment vertical="center" wrapText="1"/>
    </xf>
    <xf numFmtId="4" fontId="13" fillId="15" borderId="3" xfId="1" applyNumberFormat="1" applyFont="1" applyFill="1" applyBorder="1" applyAlignment="1">
      <alignment horizontal="center" vertical="center" wrapText="1"/>
    </xf>
    <xf numFmtId="4" fontId="13" fillId="15" borderId="3" xfId="1" applyNumberFormat="1" applyFont="1" applyFill="1" applyBorder="1" applyAlignment="1">
      <alignment horizontal="right" vertical="center" wrapText="1"/>
    </xf>
    <xf numFmtId="4" fontId="10" fillId="15" borderId="0" xfId="1" applyNumberFormat="1" applyFont="1" applyFill="1"/>
    <xf numFmtId="4" fontId="10" fillId="15" borderId="0" xfId="1" applyNumberFormat="1" applyFont="1" applyFill="1" applyAlignment="1">
      <alignment horizontal="right"/>
    </xf>
    <xf numFmtId="4" fontId="10" fillId="16" borderId="1" xfId="1" applyNumberFormat="1" applyFont="1" applyFill="1" applyBorder="1" applyAlignment="1">
      <alignment horizontal="right" vertical="center" wrapText="1"/>
    </xf>
    <xf numFmtId="4" fontId="10" fillId="16" borderId="2" xfId="1" applyNumberFormat="1" applyFont="1" applyFill="1" applyBorder="1" applyAlignment="1">
      <alignment horizontal="right" vertical="center" wrapText="1"/>
    </xf>
    <xf numFmtId="4" fontId="10" fillId="16" borderId="3" xfId="1" applyNumberFormat="1" applyFont="1" applyFill="1" applyBorder="1" applyAlignment="1">
      <alignment horizontal="right" vertical="center" wrapText="1"/>
    </xf>
    <xf numFmtId="4" fontId="11" fillId="16" borderId="3" xfId="1" applyNumberFormat="1" applyFont="1" applyFill="1" applyBorder="1" applyAlignment="1">
      <alignment horizontal="right" vertical="center" wrapText="1"/>
    </xf>
    <xf numFmtId="4" fontId="11" fillId="16" borderId="1" xfId="1" applyNumberFormat="1" applyFont="1" applyFill="1" applyBorder="1" applyAlignment="1">
      <alignment horizontal="right" vertical="center" wrapText="1"/>
    </xf>
    <xf numFmtId="4" fontId="11" fillId="16" borderId="2" xfId="1" applyNumberFormat="1" applyFont="1" applyFill="1" applyBorder="1" applyAlignment="1">
      <alignment horizontal="right" vertical="center" wrapText="1"/>
    </xf>
    <xf numFmtId="4" fontId="11" fillId="16" borderId="25" xfId="1" applyNumberFormat="1" applyFont="1" applyFill="1" applyBorder="1" applyAlignment="1">
      <alignment horizontal="right" vertical="center" wrapText="1"/>
    </xf>
    <xf numFmtId="4" fontId="11" fillId="16" borderId="0" xfId="1" applyNumberFormat="1" applyFont="1" applyFill="1" applyBorder="1" applyAlignment="1">
      <alignment horizontal="right" vertical="center" wrapText="1"/>
    </xf>
    <xf numFmtId="4" fontId="11" fillId="16" borderId="8" xfId="1" applyNumberFormat="1" applyFont="1" applyFill="1" applyBorder="1" applyAlignment="1">
      <alignment horizontal="right" vertical="center" wrapText="1"/>
    </xf>
    <xf numFmtId="4" fontId="11" fillId="16" borderId="28" xfId="1" applyNumberFormat="1" applyFont="1" applyFill="1" applyBorder="1" applyAlignment="1">
      <alignment horizontal="right" vertical="center" wrapText="1"/>
    </xf>
    <xf numFmtId="4" fontId="11" fillId="16" borderId="24" xfId="1" applyNumberFormat="1" applyFont="1" applyFill="1" applyBorder="1" applyAlignment="1">
      <alignment horizontal="right" vertical="center" wrapText="1"/>
    </xf>
    <xf numFmtId="4" fontId="11" fillId="16" borderId="5" xfId="1" applyNumberFormat="1" applyFont="1" applyFill="1" applyBorder="1" applyAlignment="1">
      <alignment horizontal="right" vertical="center" wrapText="1"/>
    </xf>
    <xf numFmtId="4" fontId="11" fillId="16" borderId="1" xfId="1" applyNumberFormat="1" applyFont="1" applyFill="1" applyBorder="1" applyAlignment="1">
      <alignment vertical="center" wrapText="1"/>
    </xf>
    <xf numFmtId="4" fontId="11" fillId="16" borderId="2" xfId="1" applyNumberFormat="1" applyFont="1" applyFill="1" applyBorder="1" applyAlignment="1">
      <alignment vertical="center" wrapText="1"/>
    </xf>
    <xf numFmtId="4" fontId="16" fillId="16" borderId="1" xfId="1" applyNumberFormat="1" applyFont="1" applyFill="1" applyBorder="1" applyAlignment="1">
      <alignment vertical="center" wrapText="1"/>
    </xf>
    <xf numFmtId="4" fontId="16" fillId="16" borderId="2" xfId="1" applyNumberFormat="1" applyFont="1" applyFill="1" applyBorder="1" applyAlignment="1">
      <alignment vertical="center" wrapText="1"/>
    </xf>
    <xf numFmtId="4" fontId="16" fillId="16" borderId="3" xfId="1" applyNumberFormat="1" applyFont="1" applyFill="1" applyBorder="1" applyAlignment="1">
      <alignment vertical="center" wrapText="1"/>
    </xf>
    <xf numFmtId="4" fontId="16" fillId="16" borderId="3" xfId="1" applyNumberFormat="1" applyFont="1" applyFill="1" applyBorder="1" applyAlignment="1">
      <alignment horizontal="right" vertical="center" wrapText="1"/>
    </xf>
    <xf numFmtId="4" fontId="13" fillId="16" borderId="3" xfId="1" applyNumberFormat="1" applyFont="1" applyFill="1" applyBorder="1" applyAlignment="1">
      <alignment horizontal="right" vertical="center" wrapText="1"/>
    </xf>
    <xf numFmtId="4" fontId="10" fillId="16" borderId="0" xfId="1" applyNumberFormat="1" applyFont="1" applyFill="1" applyAlignment="1">
      <alignment horizontal="right"/>
    </xf>
    <xf numFmtId="0" fontId="10" fillId="16" borderId="0" xfId="1" applyFont="1" applyFill="1"/>
    <xf numFmtId="0" fontId="10" fillId="14" borderId="0" xfId="1" applyFont="1" applyFill="1"/>
    <xf numFmtId="0" fontId="10" fillId="15" borderId="0" xfId="1" applyFont="1" applyFill="1"/>
    <xf numFmtId="0" fontId="10" fillId="5" borderId="0" xfId="1" applyFont="1" applyFill="1"/>
    <xf numFmtId="0" fontId="10" fillId="4" borderId="0" xfId="1" applyFont="1" applyFill="1"/>
    <xf numFmtId="0" fontId="10" fillId="9" borderId="0" xfId="1" applyFont="1" applyFill="1"/>
    <xf numFmtId="0" fontId="10" fillId="0" borderId="0" xfId="1" applyNumberFormat="1" applyFont="1" applyFill="1"/>
    <xf numFmtId="4" fontId="10" fillId="0" borderId="0" xfId="1" applyNumberFormat="1" applyFont="1" applyFill="1"/>
    <xf numFmtId="4" fontId="10" fillId="0" borderId="0" xfId="1" applyNumberFormat="1" applyFont="1" applyFill="1" applyAlignment="1">
      <alignment horizontal="right"/>
    </xf>
    <xf numFmtId="4" fontId="10" fillId="16" borderId="0" xfId="1" applyNumberFormat="1" applyFont="1" applyFill="1"/>
    <xf numFmtId="4" fontId="10" fillId="9" borderId="0" xfId="1" applyNumberFormat="1" applyFont="1" applyFill="1"/>
    <xf numFmtId="0" fontId="18" fillId="2" borderId="2" xfId="1" applyNumberFormat="1" applyFont="1" applyFill="1" applyBorder="1" applyAlignment="1">
      <alignment vertical="center" wrapText="1"/>
    </xf>
    <xf numFmtId="0" fontId="18" fillId="2" borderId="3" xfId="1" applyFont="1" applyFill="1" applyBorder="1" applyAlignment="1">
      <alignment vertical="center" wrapText="1"/>
    </xf>
    <xf numFmtId="4" fontId="18" fillId="4" borderId="5" xfId="1" applyNumberFormat="1" applyFont="1" applyFill="1" applyBorder="1" applyAlignment="1">
      <alignment vertical="center" wrapText="1"/>
    </xf>
    <xf numFmtId="4" fontId="18" fillId="5" borderId="5" xfId="1" applyNumberFormat="1" applyFont="1" applyFill="1" applyBorder="1" applyAlignment="1">
      <alignment vertical="center" wrapText="1"/>
    </xf>
    <xf numFmtId="4" fontId="18" fillId="14" borderId="5" xfId="1" applyNumberFormat="1" applyFont="1" applyFill="1" applyBorder="1" applyAlignment="1">
      <alignment vertical="center" wrapText="1"/>
    </xf>
    <xf numFmtId="4" fontId="19" fillId="16" borderId="1" xfId="1" applyNumberFormat="1" applyFont="1" applyFill="1" applyBorder="1" applyAlignment="1">
      <alignment horizontal="right" wrapText="1"/>
    </xf>
    <xf numFmtId="4" fontId="19" fillId="16" borderId="1" xfId="1" applyNumberFormat="1" applyFont="1" applyFill="1" applyBorder="1" applyAlignment="1">
      <alignment horizontal="right" vertical="center" wrapText="1"/>
    </xf>
    <xf numFmtId="0" fontId="19" fillId="4" borderId="0" xfId="1" applyFont="1" applyFill="1"/>
    <xf numFmtId="0" fontId="19" fillId="5" borderId="0" xfId="1" applyFont="1" applyFill="1"/>
    <xf numFmtId="0" fontId="19" fillId="14" borderId="0" xfId="1" applyFont="1" applyFill="1"/>
    <xf numFmtId="0" fontId="19" fillId="15" borderId="0" xfId="1" applyFont="1" applyFill="1"/>
    <xf numFmtId="0" fontId="19" fillId="16" borderId="0" xfId="1" applyFont="1" applyFill="1"/>
    <xf numFmtId="0" fontId="19" fillId="9" borderId="0" xfId="1" applyFont="1" applyFill="1"/>
    <xf numFmtId="0" fontId="19" fillId="0" borderId="0" xfId="1" applyFont="1"/>
    <xf numFmtId="4" fontId="18" fillId="4" borderId="3" xfId="1" applyNumberFormat="1" applyFont="1" applyFill="1" applyBorder="1" applyAlignment="1">
      <alignment vertical="center" wrapText="1"/>
    </xf>
    <xf numFmtId="4" fontId="18" fillId="5" borderId="2" xfId="1" applyNumberFormat="1" applyFont="1" applyFill="1" applyBorder="1" applyAlignment="1">
      <alignment vertical="center" wrapText="1"/>
    </xf>
    <xf numFmtId="4" fontId="18" fillId="5" borderId="3" xfId="1" applyNumberFormat="1" applyFont="1" applyFill="1" applyBorder="1" applyAlignment="1">
      <alignment vertical="center" wrapText="1"/>
    </xf>
    <xf numFmtId="4" fontId="18" fillId="14" borderId="3" xfId="1" applyNumberFormat="1" applyFont="1" applyFill="1" applyBorder="1" applyAlignment="1">
      <alignment vertical="center" wrapText="1"/>
    </xf>
    <xf numFmtId="4" fontId="19" fillId="16" borderId="2" xfId="1" applyNumberFormat="1" applyFont="1" applyFill="1" applyBorder="1" applyAlignment="1">
      <alignment horizontal="right" wrapText="1"/>
    </xf>
    <xf numFmtId="4" fontId="19" fillId="16" borderId="2" xfId="1" applyNumberFormat="1" applyFont="1" applyFill="1" applyBorder="1" applyAlignment="1">
      <alignment horizontal="right" vertical="center" wrapText="1"/>
    </xf>
    <xf numFmtId="0" fontId="19" fillId="9" borderId="0" xfId="1" applyFont="1" applyFill="1" applyAlignment="1">
      <alignment horizontal="right"/>
    </xf>
    <xf numFmtId="2" fontId="0" fillId="0" borderId="0" xfId="0" applyNumberFormat="1"/>
    <xf numFmtId="2" fontId="0" fillId="0" borderId="0" xfId="0" applyNumberFormat="1" applyAlignment="1">
      <alignment wrapText="1"/>
    </xf>
    <xf numFmtId="4" fontId="11" fillId="15" borderId="24" xfId="1" applyNumberFormat="1" applyFont="1" applyFill="1" applyBorder="1" applyAlignment="1">
      <alignment horizontal="right" vertical="center" wrapText="1"/>
    </xf>
    <xf numFmtId="4" fontId="11" fillId="15" borderId="8" xfId="1" applyNumberFormat="1" applyFont="1" applyFill="1" applyBorder="1" applyAlignment="1">
      <alignment horizontal="right" vertical="center" wrapText="1"/>
    </xf>
    <xf numFmtId="4" fontId="10" fillId="5" borderId="3" xfId="1" applyNumberFormat="1" applyFont="1" applyFill="1" applyBorder="1" applyAlignment="1">
      <alignment horizontal="right" vertical="center" wrapText="1"/>
    </xf>
    <xf numFmtId="4" fontId="10" fillId="14" borderId="3" xfId="1" applyNumberFormat="1" applyFont="1" applyFill="1" applyBorder="1" applyAlignment="1">
      <alignment horizontal="right" vertical="center" wrapText="1"/>
    </xf>
    <xf numFmtId="4" fontId="11" fillId="5" borderId="3" xfId="1" applyNumberFormat="1" applyFont="1" applyFill="1" applyBorder="1" applyAlignment="1">
      <alignment horizontal="right" vertical="center" wrapText="1"/>
    </xf>
    <xf numFmtId="4" fontId="11" fillId="14" borderId="3" xfId="1" applyNumberFormat="1" applyFont="1" applyFill="1" applyBorder="1" applyAlignment="1">
      <alignment horizontal="right" vertical="center" wrapText="1"/>
    </xf>
    <xf numFmtId="4" fontId="11" fillId="5" borderId="1" xfId="1" applyNumberFormat="1" applyFont="1" applyFill="1" applyBorder="1" applyAlignment="1">
      <alignment horizontal="right" vertical="center" wrapText="1"/>
    </xf>
    <xf numFmtId="4" fontId="11" fillId="14" borderId="1" xfId="1" applyNumberFormat="1" applyFont="1" applyFill="1" applyBorder="1" applyAlignment="1">
      <alignment horizontal="right" vertical="center" wrapText="1"/>
    </xf>
    <xf numFmtId="4" fontId="11" fillId="5" borderId="2" xfId="1" applyNumberFormat="1" applyFont="1" applyFill="1" applyBorder="1" applyAlignment="1">
      <alignment horizontal="right" vertical="center" wrapText="1"/>
    </xf>
    <xf numFmtId="4" fontId="11" fillId="14" borderId="2" xfId="1" applyNumberFormat="1" applyFont="1" applyFill="1" applyBorder="1" applyAlignment="1">
      <alignment horizontal="right" vertical="center" wrapText="1"/>
    </xf>
    <xf numFmtId="4" fontId="11" fillId="5" borderId="8" xfId="1" applyNumberFormat="1" applyFont="1" applyFill="1" applyBorder="1" applyAlignment="1">
      <alignment horizontal="right" vertical="center" wrapText="1"/>
    </xf>
    <xf numFmtId="4" fontId="11" fillId="14" borderId="8" xfId="1" applyNumberFormat="1" applyFont="1" applyFill="1" applyBorder="1" applyAlignment="1">
      <alignment horizontal="right" vertical="center" wrapText="1"/>
    </xf>
    <xf numFmtId="4" fontId="11" fillId="5" borderId="24" xfId="1" applyNumberFormat="1" applyFont="1" applyFill="1" applyBorder="1" applyAlignment="1">
      <alignment horizontal="right" vertical="center" wrapText="1"/>
    </xf>
    <xf numFmtId="4" fontId="11" fillId="14" borderId="24" xfId="1" applyNumberFormat="1" applyFont="1" applyFill="1" applyBorder="1" applyAlignment="1">
      <alignment horizontal="right" vertical="center" wrapText="1"/>
    </xf>
    <xf numFmtId="4" fontId="11" fillId="5" borderId="28" xfId="1" applyNumberFormat="1" applyFont="1" applyFill="1" applyBorder="1" applyAlignment="1">
      <alignment horizontal="right" vertical="center" wrapText="1"/>
    </xf>
    <xf numFmtId="4" fontId="11" fillId="14" borderId="28" xfId="1" applyNumberFormat="1" applyFont="1" applyFill="1" applyBorder="1" applyAlignment="1">
      <alignment horizontal="right" vertical="center" wrapText="1"/>
    </xf>
    <xf numFmtId="4" fontId="13" fillId="5" borderId="28" xfId="1" applyNumberFormat="1" applyFont="1" applyFill="1" applyBorder="1" applyAlignment="1">
      <alignment horizontal="right" vertical="center" wrapText="1"/>
    </xf>
    <xf numFmtId="4" fontId="13" fillId="14" borderId="28" xfId="1" applyNumberFormat="1" applyFont="1" applyFill="1" applyBorder="1" applyAlignment="1">
      <alignment horizontal="right" vertical="center" wrapText="1"/>
    </xf>
    <xf numFmtId="4" fontId="10" fillId="5" borderId="28" xfId="1" applyNumberFormat="1" applyFont="1" applyFill="1" applyBorder="1" applyAlignment="1">
      <alignment horizontal="right" vertical="center"/>
    </xf>
    <xf numFmtId="4" fontId="10" fillId="14" borderId="28" xfId="1" applyNumberFormat="1" applyFont="1" applyFill="1" applyBorder="1" applyAlignment="1">
      <alignment horizontal="right" vertical="center"/>
    </xf>
    <xf numFmtId="4" fontId="10" fillId="5" borderId="28" xfId="1" applyNumberFormat="1" applyFont="1" applyFill="1" applyBorder="1" applyAlignment="1">
      <alignment horizontal="right" vertical="center" wrapText="1"/>
    </xf>
    <xf numFmtId="4" fontId="10" fillId="14" borderId="28" xfId="1" applyNumberFormat="1" applyFont="1" applyFill="1" applyBorder="1" applyAlignment="1">
      <alignment horizontal="right" vertical="center" wrapText="1"/>
    </xf>
    <xf numFmtId="4" fontId="10" fillId="5" borderId="1" xfId="1" applyNumberFormat="1" applyFont="1" applyFill="1" applyBorder="1" applyAlignment="1">
      <alignment horizontal="right" vertical="center" wrapText="1"/>
    </xf>
    <xf numFmtId="4" fontId="10" fillId="14" borderId="1" xfId="1" applyNumberFormat="1" applyFont="1" applyFill="1" applyBorder="1" applyAlignment="1">
      <alignment horizontal="right" vertical="center" wrapText="1"/>
    </xf>
    <xf numFmtId="4" fontId="10" fillId="5" borderId="2" xfId="1" applyNumberFormat="1" applyFont="1" applyFill="1" applyBorder="1" applyAlignment="1">
      <alignment horizontal="right" vertical="center" wrapText="1"/>
    </xf>
    <xf numFmtId="4" fontId="10" fillId="14" borderId="2" xfId="1" applyNumberFormat="1" applyFont="1" applyFill="1" applyBorder="1" applyAlignment="1">
      <alignment horizontal="right" vertical="center" wrapText="1"/>
    </xf>
    <xf numFmtId="4" fontId="10" fillId="5" borderId="5" xfId="1" applyNumberFormat="1" applyFont="1" applyFill="1" applyBorder="1" applyAlignment="1">
      <alignment horizontal="right" vertical="center" wrapText="1"/>
    </xf>
    <xf numFmtId="4" fontId="10" fillId="14" borderId="5" xfId="1" applyNumberFormat="1" applyFont="1" applyFill="1" applyBorder="1" applyAlignment="1">
      <alignment horizontal="right" vertical="center" wrapText="1"/>
    </xf>
    <xf numFmtId="4" fontId="10" fillId="5" borderId="24" xfId="1" applyNumberFormat="1" applyFont="1" applyFill="1" applyBorder="1" applyAlignment="1">
      <alignment horizontal="right" vertical="center" wrapText="1"/>
    </xf>
    <xf numFmtId="4" fontId="10" fillId="14" borderId="24" xfId="1" applyNumberFormat="1" applyFont="1" applyFill="1" applyBorder="1" applyAlignment="1">
      <alignment horizontal="right" vertical="center" wrapText="1"/>
    </xf>
    <xf numFmtId="4" fontId="10" fillId="5" borderId="8" xfId="1" applyNumberFormat="1" applyFont="1" applyFill="1" applyBorder="1" applyAlignment="1">
      <alignment horizontal="right" vertical="center" wrapText="1"/>
    </xf>
    <xf numFmtId="4" fontId="10" fillId="14" borderId="8" xfId="1" applyNumberFormat="1" applyFont="1" applyFill="1" applyBorder="1" applyAlignment="1">
      <alignment horizontal="right" vertical="center" wrapText="1"/>
    </xf>
    <xf numFmtId="4" fontId="13" fillId="5" borderId="3" xfId="1" applyNumberFormat="1" applyFont="1" applyFill="1" applyBorder="1" applyAlignment="1">
      <alignment horizontal="right" vertical="center" wrapText="1"/>
    </xf>
    <xf numFmtId="4" fontId="13" fillId="14" borderId="3" xfId="1" applyNumberFormat="1" applyFont="1" applyFill="1" applyBorder="1" applyAlignment="1">
      <alignment horizontal="right" vertical="center" wrapText="1"/>
    </xf>
    <xf numFmtId="4" fontId="16" fillId="16" borderId="1" xfId="1" applyNumberFormat="1" applyFont="1" applyFill="1" applyBorder="1" applyAlignment="1">
      <alignment horizontal="right" vertical="center" wrapText="1"/>
    </xf>
    <xf numFmtId="4" fontId="16" fillId="16" borderId="2" xfId="1" applyNumberFormat="1" applyFont="1" applyFill="1" applyBorder="1" applyAlignment="1">
      <alignment horizontal="right" vertical="center" wrapText="1"/>
    </xf>
    <xf numFmtId="4" fontId="20" fillId="4" borderId="5" xfId="1" applyNumberFormat="1" applyFont="1" applyFill="1" applyBorder="1" applyAlignment="1">
      <alignment vertical="center" wrapText="1"/>
    </xf>
    <xf numFmtId="4" fontId="20" fillId="5" borderId="5" xfId="1" applyNumberFormat="1" applyFont="1" applyFill="1" applyBorder="1" applyAlignment="1">
      <alignment vertical="center" wrapText="1"/>
    </xf>
    <xf numFmtId="4" fontId="20" fillId="4" borderId="3" xfId="1" applyNumberFormat="1" applyFont="1" applyFill="1" applyBorder="1" applyAlignment="1">
      <alignment vertical="center" wrapText="1"/>
    </xf>
    <xf numFmtId="4" fontId="20" fillId="5" borderId="2" xfId="1" applyNumberFormat="1" applyFont="1" applyFill="1" applyBorder="1" applyAlignment="1">
      <alignment vertical="center" wrapText="1"/>
    </xf>
    <xf numFmtId="4" fontId="20" fillId="5" borderId="3" xfId="1" applyNumberFormat="1" applyFont="1" applyFill="1" applyBorder="1" applyAlignment="1">
      <alignment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wrapText="1"/>
    </xf>
    <xf numFmtId="0" fontId="7" fillId="5" borderId="24" xfId="0" applyFont="1" applyFill="1" applyBorder="1" applyAlignment="1">
      <alignment wrapText="1"/>
    </xf>
    <xf numFmtId="0" fontId="7" fillId="7" borderId="24" xfId="0" applyFont="1" applyFill="1" applyBorder="1" applyAlignment="1">
      <alignment wrapText="1"/>
    </xf>
    <xf numFmtId="0" fontId="21" fillId="2" borderId="24" xfId="0" applyFont="1" applyFill="1" applyBorder="1" applyAlignment="1">
      <alignment vertical="center" wrapText="1"/>
    </xf>
    <xf numFmtId="0" fontId="21" fillId="2" borderId="24" xfId="0" applyFont="1" applyFill="1" applyBorder="1" applyAlignment="1">
      <alignment horizontal="justify" vertical="center" wrapText="1"/>
    </xf>
    <xf numFmtId="0" fontId="21" fillId="2" borderId="2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21" fillId="2" borderId="9" xfId="0" applyFont="1" applyFill="1" applyBorder="1" applyAlignment="1">
      <alignment vertical="center" wrapText="1"/>
    </xf>
    <xf numFmtId="0" fontId="21" fillId="2" borderId="27" xfId="0" applyFont="1" applyFill="1" applyBorder="1" applyAlignment="1">
      <alignment vertical="center" wrapText="1"/>
    </xf>
    <xf numFmtId="0" fontId="21" fillId="2" borderId="27" xfId="0" applyFont="1" applyFill="1" applyBorder="1" applyAlignment="1">
      <alignment horizontal="justify" vertical="center" wrapText="1"/>
    </xf>
    <xf numFmtId="0" fontId="5" fillId="2" borderId="0" xfId="0" applyFont="1" applyFill="1" applyBorder="1" applyAlignment="1">
      <alignment horizontal="justify" vertical="center" wrapText="1"/>
    </xf>
    <xf numFmtId="0" fontId="7" fillId="4" borderId="16" xfId="0" applyFont="1" applyFill="1" applyBorder="1" applyAlignment="1">
      <alignment wrapText="1"/>
    </xf>
    <xf numFmtId="0" fontId="7" fillId="4" borderId="28" xfId="0" applyFont="1" applyFill="1" applyBorder="1" applyAlignment="1">
      <alignment wrapText="1"/>
    </xf>
    <xf numFmtId="0" fontId="7" fillId="4" borderId="21" xfId="0" applyFont="1" applyFill="1" applyBorder="1" applyAlignment="1">
      <alignment wrapText="1"/>
    </xf>
    <xf numFmtId="2" fontId="7" fillId="4" borderId="21" xfId="0" applyNumberFormat="1" applyFont="1" applyFill="1" applyBorder="1" applyAlignment="1">
      <alignment wrapText="1"/>
    </xf>
    <xf numFmtId="0" fontId="7" fillId="4" borderId="18" xfId="0" applyFont="1" applyFill="1" applyBorder="1" applyAlignment="1">
      <alignment wrapText="1"/>
    </xf>
    <xf numFmtId="0" fontId="1" fillId="2" borderId="24" xfId="0" applyFont="1" applyFill="1" applyBorder="1" applyAlignment="1">
      <alignment vertical="center" wrapText="1"/>
    </xf>
    <xf numFmtId="0" fontId="5" fillId="2" borderId="24" xfId="0" applyFont="1" applyFill="1" applyBorder="1" applyAlignment="1">
      <alignment vertical="center" wrapText="1"/>
    </xf>
    <xf numFmtId="0" fontId="2" fillId="2" borderId="24" xfId="0" applyFont="1" applyFill="1" applyBorder="1" applyAlignment="1">
      <alignment vertical="center" wrapText="1"/>
    </xf>
    <xf numFmtId="0" fontId="0" fillId="0" borderId="24" xfId="0" applyBorder="1"/>
    <xf numFmtId="0" fontId="21" fillId="2" borderId="2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15" xfId="0" applyFill="1" applyBorder="1"/>
    <xf numFmtId="0" fontId="0" fillId="0" borderId="0" xfId="0" applyBorder="1"/>
    <xf numFmtId="0" fontId="0" fillId="0" borderId="0" xfId="0" applyBorder="1" applyAlignment="1">
      <alignment wrapText="1"/>
    </xf>
    <xf numFmtId="0" fontId="7" fillId="4" borderId="0" xfId="0" applyFont="1" applyFill="1" applyBorder="1" applyAlignment="1">
      <alignment wrapText="1"/>
    </xf>
    <xf numFmtId="0" fontId="7" fillId="5" borderId="0" xfId="0" applyFont="1" applyFill="1" applyBorder="1" applyAlignment="1">
      <alignment wrapText="1"/>
    </xf>
    <xf numFmtId="0" fontId="7" fillId="7" borderId="0" xfId="0" applyFont="1" applyFill="1" applyBorder="1" applyAlignment="1">
      <alignment wrapText="1"/>
    </xf>
    <xf numFmtId="0" fontId="7" fillId="0" borderId="0" xfId="0" applyFont="1" applyBorder="1" applyAlignment="1">
      <alignment wrapText="1"/>
    </xf>
    <xf numFmtId="0" fontId="0" fillId="8" borderId="0" xfId="0" applyFill="1" applyBorder="1"/>
    <xf numFmtId="0" fontId="0" fillId="0" borderId="0" xfId="0" applyFill="1" applyBorder="1"/>
    <xf numFmtId="0" fontId="0" fillId="4" borderId="0" xfId="0" applyFill="1" applyBorder="1"/>
    <xf numFmtId="0" fontId="0" fillId="5" borderId="0" xfId="0" applyFill="1" applyBorder="1"/>
    <xf numFmtId="0" fontId="0" fillId="7" borderId="0" xfId="0" applyFill="1" applyBorder="1"/>
    <xf numFmtId="0" fontId="0" fillId="6" borderId="0" xfId="0" applyFill="1" applyBorder="1"/>
    <xf numFmtId="0" fontId="8" fillId="9" borderId="0" xfId="0" applyFont="1" applyFill="1" applyBorder="1"/>
    <xf numFmtId="2" fontId="0" fillId="0" borderId="0" xfId="0" applyNumberFormat="1" applyBorder="1"/>
    <xf numFmtId="1" fontId="1" fillId="2" borderId="8" xfId="0" applyNumberFormat="1" applyFont="1" applyFill="1" applyBorder="1" applyAlignment="1">
      <alignment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1" fontId="5" fillId="2" borderId="24" xfId="0" applyNumberFormat="1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vertical="center" wrapText="1"/>
    </xf>
    <xf numFmtId="1" fontId="1" fillId="2" borderId="2" xfId="0" applyNumberFormat="1" applyFont="1" applyFill="1" applyBorder="1" applyAlignment="1">
      <alignment vertical="center" wrapText="1"/>
    </xf>
    <xf numFmtId="1" fontId="1" fillId="2" borderId="10" xfId="0" applyNumberFormat="1" applyFont="1" applyFill="1" applyBorder="1" applyAlignment="1">
      <alignment vertical="center" wrapText="1"/>
    </xf>
    <xf numFmtId="1" fontId="5" fillId="2" borderId="10" xfId="0" applyNumberFormat="1" applyFont="1" applyFill="1" applyBorder="1" applyAlignment="1">
      <alignment vertical="center" wrapText="1"/>
    </xf>
    <xf numFmtId="1" fontId="5" fillId="2" borderId="4" xfId="0" applyNumberFormat="1" applyFont="1" applyFill="1" applyBorder="1" applyAlignment="1">
      <alignment vertical="center" wrapText="1"/>
    </xf>
    <xf numFmtId="1" fontId="0" fillId="2" borderId="4" xfId="0" applyNumberFormat="1" applyFill="1" applyBorder="1" applyAlignment="1">
      <alignment vertical="top" wrapText="1"/>
    </xf>
    <xf numFmtId="1" fontId="0" fillId="0" borderId="0" xfId="0" applyNumberFormat="1" applyBorder="1"/>
    <xf numFmtId="1" fontId="0" fillId="0" borderId="0" xfId="0" applyNumberFormat="1"/>
    <xf numFmtId="1" fontId="0" fillId="0" borderId="15" xfId="0" applyNumberFormat="1" applyFill="1" applyBorder="1"/>
    <xf numFmtId="0" fontId="0" fillId="0" borderId="15" xfId="0" applyFill="1" applyBorder="1" applyAlignment="1">
      <alignment wrapText="1"/>
    </xf>
    <xf numFmtId="0" fontId="7" fillId="0" borderId="15" xfId="0" applyFont="1" applyFill="1" applyBorder="1" applyAlignment="1">
      <alignment wrapText="1"/>
    </xf>
    <xf numFmtId="0" fontId="8" fillId="0" borderId="15" xfId="0" applyFont="1" applyFill="1" applyBorder="1"/>
    <xf numFmtId="2" fontId="0" fillId="0" borderId="15" xfId="0" applyNumberFormat="1" applyFill="1" applyBorder="1"/>
    <xf numFmtId="1" fontId="0" fillId="0" borderId="0" xfId="0" applyNumberFormat="1" applyFill="1" applyBorder="1"/>
    <xf numFmtId="0" fontId="0" fillId="0" borderId="0" xfId="0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8" fillId="0" borderId="0" xfId="0" applyFont="1" applyFill="1" applyBorder="1"/>
    <xf numFmtId="2" fontId="0" fillId="0" borderId="0" xfId="0" applyNumberFormat="1" applyFill="1" applyBorder="1"/>
    <xf numFmtId="0" fontId="7" fillId="7" borderId="10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center" wrapText="1"/>
    </xf>
    <xf numFmtId="1" fontId="5" fillId="2" borderId="24" xfId="0" applyNumberFormat="1" applyFont="1" applyFill="1" applyBorder="1" applyAlignment="1">
      <alignment vertical="center" wrapText="1"/>
    </xf>
    <xf numFmtId="0" fontId="5" fillId="2" borderId="27" xfId="0" applyFont="1" applyFill="1" applyBorder="1" applyAlignment="1">
      <alignment vertical="center" wrapText="1"/>
    </xf>
    <xf numFmtId="0" fontId="8" fillId="17" borderId="0" xfId="0" applyFont="1" applyFill="1"/>
    <xf numFmtId="4" fontId="8" fillId="17" borderId="0" xfId="0" applyNumberFormat="1" applyFont="1" applyFill="1"/>
    <xf numFmtId="0" fontId="8" fillId="17" borderId="15" xfId="0" applyFont="1" applyFill="1" applyBorder="1"/>
    <xf numFmtId="0" fontId="8" fillId="17" borderId="0" xfId="0" applyFont="1" applyFill="1" applyBorder="1"/>
    <xf numFmtId="1" fontId="8" fillId="5" borderId="0" xfId="0" applyNumberFormat="1" applyFont="1" applyFill="1"/>
    <xf numFmtId="2" fontId="0" fillId="5" borderId="0" xfId="0" applyNumberFormat="1" applyFill="1"/>
    <xf numFmtId="0" fontId="7" fillId="17" borderId="13" xfId="0" applyFont="1" applyFill="1" applyBorder="1" applyAlignment="1">
      <alignment wrapText="1"/>
    </xf>
    <xf numFmtId="0" fontId="7" fillId="17" borderId="24" xfId="0" applyFont="1" applyFill="1" applyBorder="1" applyAlignment="1">
      <alignment wrapText="1"/>
    </xf>
    <xf numFmtId="0" fontId="7" fillId="17" borderId="10" xfId="0" applyFont="1" applyFill="1" applyBorder="1" applyAlignment="1">
      <alignment wrapText="1"/>
    </xf>
    <xf numFmtId="2" fontId="7" fillId="17" borderId="10" xfId="0" applyNumberFormat="1" applyFont="1" applyFill="1" applyBorder="1" applyAlignment="1">
      <alignment wrapText="1"/>
    </xf>
    <xf numFmtId="0" fontId="7" fillId="17" borderId="10" xfId="0" applyFont="1" applyFill="1" applyBorder="1" applyAlignment="1">
      <alignment horizontal="center" wrapText="1"/>
    </xf>
    <xf numFmtId="0" fontId="7" fillId="17" borderId="12" xfId="0" applyFont="1" applyFill="1" applyBorder="1" applyAlignment="1">
      <alignment wrapText="1"/>
    </xf>
    <xf numFmtId="0" fontId="7" fillId="17" borderId="15" xfId="0" applyFont="1" applyFill="1" applyBorder="1" applyAlignment="1">
      <alignment wrapText="1"/>
    </xf>
    <xf numFmtId="0" fontId="7" fillId="17" borderId="0" xfId="0" applyFont="1" applyFill="1" applyBorder="1" applyAlignment="1">
      <alignment wrapText="1"/>
    </xf>
    <xf numFmtId="0" fontId="7" fillId="17" borderId="0" xfId="0" applyFont="1" applyFill="1" applyAlignment="1">
      <alignment wrapText="1"/>
    </xf>
    <xf numFmtId="4" fontId="20" fillId="7" borderId="5" xfId="1" applyNumberFormat="1" applyFont="1" applyFill="1" applyBorder="1" applyAlignment="1">
      <alignment vertical="center" wrapText="1"/>
    </xf>
    <xf numFmtId="4" fontId="20" fillId="7" borderId="3" xfId="1" applyNumberFormat="1" applyFont="1" applyFill="1" applyBorder="1" applyAlignment="1">
      <alignment vertical="center" wrapText="1"/>
    </xf>
    <xf numFmtId="4" fontId="7" fillId="6" borderId="1" xfId="1" applyNumberFormat="1" applyFont="1" applyFill="1" applyBorder="1" applyAlignment="1">
      <alignment horizontal="right" wrapText="1"/>
    </xf>
    <xf numFmtId="4" fontId="7" fillId="6" borderId="1" xfId="1" applyNumberFormat="1" applyFont="1" applyFill="1" applyBorder="1" applyAlignment="1">
      <alignment horizontal="right" vertical="center" wrapText="1"/>
    </xf>
    <xf numFmtId="4" fontId="7" fillId="6" borderId="2" xfId="1" applyNumberFormat="1" applyFont="1" applyFill="1" applyBorder="1" applyAlignment="1">
      <alignment horizontal="right" wrapText="1"/>
    </xf>
    <xf numFmtId="4" fontId="7" fillId="6" borderId="2" xfId="1" applyNumberFormat="1" applyFont="1" applyFill="1" applyBorder="1" applyAlignment="1">
      <alignment horizontal="right" vertical="center" wrapText="1"/>
    </xf>
    <xf numFmtId="1" fontId="8" fillId="7" borderId="0" xfId="0" applyNumberFormat="1" applyFont="1" applyFill="1"/>
    <xf numFmtId="2" fontId="0" fillId="7" borderId="0" xfId="0" applyNumberFormat="1" applyFill="1"/>
    <xf numFmtId="2" fontId="0" fillId="9" borderId="0" xfId="0" applyNumberFormat="1" applyFill="1"/>
    <xf numFmtId="0" fontId="0" fillId="9" borderId="0" xfId="0" applyFill="1"/>
    <xf numFmtId="0" fontId="8" fillId="9" borderId="0" xfId="0" applyFont="1" applyFill="1" applyAlignment="1">
      <alignment wrapText="1"/>
    </xf>
    <xf numFmtId="0" fontId="7" fillId="17" borderId="10" xfId="0" applyFont="1" applyFill="1" applyBorder="1" applyAlignment="1">
      <alignment horizontal="center" wrapText="1"/>
    </xf>
    <xf numFmtId="4" fontId="7" fillId="16" borderId="2" xfId="1" applyNumberFormat="1" applyFont="1" applyFill="1" applyBorder="1" applyAlignment="1">
      <alignment horizontal="right" wrapText="1"/>
    </xf>
    <xf numFmtId="4" fontId="7" fillId="16" borderId="2" xfId="1" applyNumberFormat="1" applyFont="1" applyFill="1" applyBorder="1" applyAlignment="1">
      <alignment horizontal="right" vertical="center" wrapText="1"/>
    </xf>
    <xf numFmtId="0" fontId="0" fillId="16" borderId="0" xfId="0" applyFill="1"/>
    <xf numFmtId="4" fontId="0" fillId="16" borderId="0" xfId="0" applyNumberFormat="1" applyFill="1"/>
    <xf numFmtId="0" fontId="0" fillId="16" borderId="15" xfId="0" applyFill="1" applyBorder="1"/>
    <xf numFmtId="0" fontId="0" fillId="16" borderId="0" xfId="0" applyFill="1" applyBorder="1"/>
    <xf numFmtId="4" fontId="19" fillId="6" borderId="2" xfId="1" applyNumberFormat="1" applyFont="1" applyFill="1" applyBorder="1" applyAlignment="1">
      <alignment horizontal="right" wrapText="1"/>
    </xf>
    <xf numFmtId="4" fontId="19" fillId="6" borderId="2" xfId="1" applyNumberFormat="1" applyFont="1" applyFill="1" applyBorder="1" applyAlignment="1">
      <alignment horizontal="right" vertical="center" wrapText="1"/>
    </xf>
    <xf numFmtId="4" fontId="10" fillId="6" borderId="3" xfId="1" applyNumberFormat="1" applyFont="1" applyFill="1" applyBorder="1" applyAlignment="1">
      <alignment horizontal="right" vertical="center" wrapText="1"/>
    </xf>
    <xf numFmtId="4" fontId="11" fillId="6" borderId="3" xfId="1" applyNumberFormat="1" applyFont="1" applyFill="1" applyBorder="1" applyAlignment="1">
      <alignment horizontal="right" vertical="center" wrapText="1"/>
    </xf>
    <xf numFmtId="4" fontId="11" fillId="6" borderId="1" xfId="1" applyNumberFormat="1" applyFont="1" applyFill="1" applyBorder="1" applyAlignment="1">
      <alignment horizontal="right" vertical="center" wrapText="1"/>
    </xf>
    <xf numFmtId="4" fontId="11" fillId="6" borderId="2" xfId="1" applyNumberFormat="1" applyFont="1" applyFill="1" applyBorder="1" applyAlignment="1">
      <alignment horizontal="right" vertical="center" wrapText="1"/>
    </xf>
    <xf numFmtId="4" fontId="11" fillId="6" borderId="25" xfId="1" applyNumberFormat="1" applyFont="1" applyFill="1" applyBorder="1" applyAlignment="1">
      <alignment horizontal="right" vertical="center" wrapText="1"/>
    </xf>
    <xf numFmtId="4" fontId="11" fillId="6" borderId="0" xfId="1" applyNumberFormat="1" applyFont="1" applyFill="1" applyBorder="1" applyAlignment="1">
      <alignment horizontal="right" vertical="center" wrapText="1"/>
    </xf>
    <xf numFmtId="4" fontId="11" fillId="6" borderId="8" xfId="1" applyNumberFormat="1" applyFont="1" applyFill="1" applyBorder="1" applyAlignment="1">
      <alignment horizontal="right" vertical="center" wrapText="1"/>
    </xf>
    <xf numFmtId="4" fontId="11" fillId="6" borderId="28" xfId="1" applyNumberFormat="1" applyFont="1" applyFill="1" applyBorder="1" applyAlignment="1">
      <alignment horizontal="right" vertical="center" wrapText="1"/>
    </xf>
    <xf numFmtId="4" fontId="11" fillId="6" borderId="24" xfId="1" applyNumberFormat="1" applyFont="1" applyFill="1" applyBorder="1" applyAlignment="1">
      <alignment horizontal="right" vertical="center" wrapText="1"/>
    </xf>
    <xf numFmtId="4" fontId="10" fillId="6" borderId="1" xfId="1" applyNumberFormat="1" applyFont="1" applyFill="1" applyBorder="1" applyAlignment="1">
      <alignment horizontal="right" vertical="center" wrapText="1"/>
    </xf>
    <xf numFmtId="4" fontId="10" fillId="6" borderId="2" xfId="1" applyNumberFormat="1" applyFont="1" applyFill="1" applyBorder="1" applyAlignment="1">
      <alignment horizontal="right" vertical="center" wrapText="1"/>
    </xf>
    <xf numFmtId="4" fontId="11" fillId="6" borderId="5" xfId="1" applyNumberFormat="1" applyFont="1" applyFill="1" applyBorder="1" applyAlignment="1">
      <alignment horizontal="right" vertical="center" wrapText="1"/>
    </xf>
    <xf numFmtId="4" fontId="11" fillId="6" borderId="1" xfId="1" applyNumberFormat="1" applyFont="1" applyFill="1" applyBorder="1" applyAlignment="1">
      <alignment vertical="center" wrapText="1"/>
    </xf>
    <xf numFmtId="4" fontId="11" fillId="6" borderId="2" xfId="1" applyNumberFormat="1" applyFont="1" applyFill="1" applyBorder="1" applyAlignment="1">
      <alignment vertical="center" wrapText="1"/>
    </xf>
    <xf numFmtId="4" fontId="16" fillId="6" borderId="1" xfId="1" applyNumberFormat="1" applyFont="1" applyFill="1" applyBorder="1" applyAlignment="1">
      <alignment horizontal="right" vertical="center" wrapText="1"/>
    </xf>
    <xf numFmtId="4" fontId="16" fillId="6" borderId="1" xfId="1" applyNumberFormat="1" applyFont="1" applyFill="1" applyBorder="1" applyAlignment="1">
      <alignment vertical="center" wrapText="1"/>
    </xf>
    <xf numFmtId="4" fontId="16" fillId="6" borderId="2" xfId="1" applyNumberFormat="1" applyFont="1" applyFill="1" applyBorder="1" applyAlignment="1">
      <alignment horizontal="right" vertical="center" wrapText="1"/>
    </xf>
    <xf numFmtId="4" fontId="16" fillId="6" borderId="2" xfId="1" applyNumberFormat="1" applyFont="1" applyFill="1" applyBorder="1" applyAlignment="1">
      <alignment vertical="center" wrapText="1"/>
    </xf>
    <xf numFmtId="4" fontId="16" fillId="6" borderId="3" xfId="1" applyNumberFormat="1" applyFont="1" applyFill="1" applyBorder="1" applyAlignment="1">
      <alignment horizontal="right" vertical="center" wrapText="1"/>
    </xf>
    <xf numFmtId="4" fontId="16" fillId="6" borderId="3" xfId="1" applyNumberFormat="1" applyFont="1" applyFill="1" applyBorder="1" applyAlignment="1">
      <alignment vertical="center" wrapText="1"/>
    </xf>
    <xf numFmtId="0" fontId="19" fillId="6" borderId="0" xfId="1" applyFont="1" applyFill="1"/>
    <xf numFmtId="0" fontId="10" fillId="6" borderId="0" xfId="1" applyFont="1" applyFill="1"/>
    <xf numFmtId="4" fontId="10" fillId="6" borderId="0" xfId="1" applyNumberFormat="1" applyFont="1" applyFill="1"/>
    <xf numFmtId="4" fontId="19" fillId="6" borderId="1" xfId="1" applyNumberFormat="1" applyFont="1" applyFill="1" applyBorder="1" applyAlignment="1">
      <alignment horizontal="right" wrapText="1"/>
    </xf>
    <xf numFmtId="4" fontId="19" fillId="6" borderId="1" xfId="1" applyNumberFormat="1" applyFont="1" applyFill="1" applyBorder="1" applyAlignment="1">
      <alignment horizontal="right" vertical="center" wrapText="1"/>
    </xf>
    <xf numFmtId="0" fontId="7" fillId="8" borderId="10" xfId="0" applyFont="1" applyFill="1" applyBorder="1" applyAlignment="1">
      <alignment wrapText="1"/>
    </xf>
    <xf numFmtId="0" fontId="7" fillId="8" borderId="13" xfId="0" applyFont="1" applyFill="1" applyBorder="1" applyAlignment="1">
      <alignment wrapText="1"/>
    </xf>
    <xf numFmtId="0" fontId="7" fillId="8" borderId="12" xfId="0" applyFont="1" applyFill="1" applyBorder="1" applyAlignment="1">
      <alignment wrapText="1"/>
    </xf>
    <xf numFmtId="0" fontId="7" fillId="8" borderId="10" xfId="0" applyFont="1" applyFill="1" applyBorder="1" applyAlignment="1">
      <alignment horizontal="center" wrapText="1"/>
    </xf>
    <xf numFmtId="2" fontId="7" fillId="8" borderId="10" xfId="0" applyNumberFormat="1" applyFont="1" applyFill="1" applyBorder="1" applyAlignment="1">
      <alignment wrapText="1"/>
    </xf>
    <xf numFmtId="0" fontId="7" fillId="8" borderId="24" xfId="0" applyFont="1" applyFill="1" applyBorder="1" applyAlignment="1">
      <alignment wrapText="1"/>
    </xf>
    <xf numFmtId="2" fontId="0" fillId="18" borderId="0" xfId="0" applyNumberFormat="1" applyFill="1"/>
    <xf numFmtId="0" fontId="0" fillId="18" borderId="0" xfId="0" applyFill="1"/>
    <xf numFmtId="1" fontId="8" fillId="18" borderId="0" xfId="0" applyNumberFormat="1" applyFont="1" applyFill="1"/>
    <xf numFmtId="0" fontId="7" fillId="16" borderId="23" xfId="0" applyFont="1" applyFill="1" applyBorder="1" applyAlignment="1">
      <alignment horizontal="center" wrapText="1"/>
    </xf>
    <xf numFmtId="0" fontId="7" fillId="16" borderId="0" xfId="0" applyFont="1" applyFill="1" applyAlignment="1">
      <alignment horizontal="center" wrapText="1"/>
    </xf>
    <xf numFmtId="1" fontId="1" fillId="2" borderId="1" xfId="0" applyNumberFormat="1" applyFont="1" applyFill="1" applyBorder="1" applyAlignment="1">
      <alignment vertical="center" wrapText="1"/>
    </xf>
    <xf numFmtId="1" fontId="1" fillId="2" borderId="2" xfId="0" applyNumberFormat="1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24" xfId="0" applyFont="1" applyFill="1" applyBorder="1" applyAlignment="1">
      <alignment vertical="center" wrapText="1"/>
    </xf>
    <xf numFmtId="1" fontId="5" fillId="2" borderId="10" xfId="0" applyNumberFormat="1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justify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1" fontId="1" fillId="2" borderId="8" xfId="0" applyNumberFormat="1" applyFont="1" applyFill="1" applyBorder="1" applyAlignment="1">
      <alignment vertical="center" wrapText="1"/>
    </xf>
    <xf numFmtId="0" fontId="5" fillId="2" borderId="9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7" fillId="4" borderId="21" xfId="0" applyFont="1" applyFill="1" applyBorder="1" applyAlignment="1">
      <alignment horizontal="center" wrapText="1"/>
    </xf>
    <xf numFmtId="0" fontId="7" fillId="4" borderId="16" xfId="0" applyFont="1" applyFill="1" applyBorder="1" applyAlignment="1">
      <alignment horizontal="center" wrapText="1"/>
    </xf>
    <xf numFmtId="0" fontId="7" fillId="4" borderId="10" xfId="0" applyFont="1" applyFill="1" applyBorder="1" applyAlignment="1">
      <alignment horizontal="center" wrapText="1"/>
    </xf>
    <xf numFmtId="0" fontId="7" fillId="4" borderId="13" xfId="0" applyFont="1" applyFill="1" applyBorder="1" applyAlignment="1">
      <alignment horizontal="center" wrapText="1"/>
    </xf>
    <xf numFmtId="0" fontId="7" fillId="5" borderId="10" xfId="0" applyFont="1" applyFill="1" applyBorder="1" applyAlignment="1">
      <alignment horizontal="center" wrapText="1"/>
    </xf>
    <xf numFmtId="0" fontId="7" fillId="5" borderId="13" xfId="0" applyFont="1" applyFill="1" applyBorder="1" applyAlignment="1">
      <alignment horizontal="center" wrapText="1"/>
    </xf>
    <xf numFmtId="0" fontId="1" fillId="2" borderId="20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1" fontId="5" fillId="2" borderId="8" xfId="0" applyNumberFormat="1" applyFont="1" applyFill="1" applyBorder="1" applyAlignment="1">
      <alignment vertical="center" wrapText="1"/>
    </xf>
    <xf numFmtId="1" fontId="5" fillId="2" borderId="2" xfId="0" applyNumberFormat="1" applyFont="1" applyFill="1" applyBorder="1" applyAlignment="1">
      <alignment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7" fillId="7" borderId="10" xfId="0" applyFont="1" applyFill="1" applyBorder="1" applyAlignment="1">
      <alignment horizontal="center" wrapText="1"/>
    </xf>
    <xf numFmtId="0" fontId="7" fillId="8" borderId="10" xfId="0" applyFont="1" applyFill="1" applyBorder="1" applyAlignment="1">
      <alignment horizontal="center" wrapText="1"/>
    </xf>
    <xf numFmtId="1" fontId="5" fillId="2" borderId="1" xfId="0" applyNumberFormat="1" applyFont="1" applyFill="1" applyBorder="1" applyAlignment="1">
      <alignment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7" fillId="17" borderId="10" xfId="0" applyFont="1" applyFill="1" applyBorder="1" applyAlignment="1">
      <alignment horizontal="center" wrapText="1"/>
    </xf>
    <xf numFmtId="0" fontId="7" fillId="17" borderId="13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7" fillId="7" borderId="13" xfId="0" applyFont="1" applyFill="1" applyBorder="1" applyAlignment="1">
      <alignment horizontal="center" wrapText="1"/>
    </xf>
    <xf numFmtId="0" fontId="7" fillId="8" borderId="13" xfId="0" applyFont="1" applyFill="1" applyBorder="1" applyAlignment="1">
      <alignment horizontal="center" wrapText="1"/>
    </xf>
    <xf numFmtId="0" fontId="6" fillId="3" borderId="10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4" fontId="7" fillId="8" borderId="1" xfId="1" applyNumberFormat="1" applyFont="1" applyFill="1" applyBorder="1" applyAlignment="1">
      <alignment horizontal="center" wrapText="1"/>
    </xf>
    <xf numFmtId="4" fontId="7" fillId="8" borderId="2" xfId="1" applyNumberFormat="1" applyFont="1" applyFill="1" applyBorder="1" applyAlignment="1">
      <alignment horizontal="center" wrapText="1"/>
    </xf>
    <xf numFmtId="4" fontId="7" fillId="8" borderId="1" xfId="1" applyNumberFormat="1" applyFont="1" applyFill="1" applyBorder="1" applyAlignment="1">
      <alignment horizontal="right" wrapText="1"/>
    </xf>
    <xf numFmtId="4" fontId="7" fillId="8" borderId="2" xfId="1" applyNumberFormat="1" applyFont="1" applyFill="1" applyBorder="1" applyAlignment="1">
      <alignment horizontal="right" wrapText="1"/>
    </xf>
    <xf numFmtId="0" fontId="4" fillId="3" borderId="24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4" borderId="0" xfId="0" applyFill="1" applyAlignment="1">
      <alignment horizontal="center"/>
    </xf>
    <xf numFmtId="0" fontId="10" fillId="4" borderId="27" xfId="1" applyFont="1" applyFill="1" applyBorder="1" applyAlignment="1">
      <alignment vertical="center" wrapText="1"/>
    </xf>
    <xf numFmtId="0" fontId="10" fillId="4" borderId="29" xfId="1" applyFont="1" applyFill="1" applyBorder="1" applyAlignment="1">
      <alignment vertical="center" wrapText="1"/>
    </xf>
    <xf numFmtId="0" fontId="10" fillId="4" borderId="28" xfId="1" applyFont="1" applyFill="1" applyBorder="1" applyAlignment="1">
      <alignment vertical="center" wrapText="1"/>
    </xf>
    <xf numFmtId="0" fontId="17" fillId="0" borderId="0" xfId="1" applyNumberFormat="1" applyFont="1" applyAlignment="1"/>
    <xf numFmtId="0" fontId="17" fillId="0" borderId="0" xfId="1" applyFont="1" applyAlignment="1"/>
    <xf numFmtId="0" fontId="10" fillId="0" borderId="0" xfId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4" fontId="10" fillId="2" borderId="9" xfId="1" applyNumberFormat="1" applyFont="1" applyFill="1" applyBorder="1" applyAlignment="1">
      <alignment horizontal="center" vertical="center" wrapText="1"/>
    </xf>
    <xf numFmtId="4" fontId="10" fillId="2" borderId="26" xfId="1" applyNumberFormat="1" applyFont="1" applyFill="1" applyBorder="1" applyAlignment="1">
      <alignment horizontal="center" vertical="center" wrapText="1"/>
    </xf>
    <xf numFmtId="0" fontId="0" fillId="0" borderId="26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4" fontId="10" fillId="2" borderId="4" xfId="1" applyNumberFormat="1" applyFont="1" applyFill="1" applyBorder="1" applyAlignment="1">
      <alignment horizontal="center" vertical="center" wrapText="1"/>
    </xf>
    <xf numFmtId="4" fontId="10" fillId="2" borderId="0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4" fontId="10" fillId="2" borderId="6" xfId="1" applyNumberFormat="1" applyFont="1" applyFill="1" applyBorder="1" applyAlignment="1">
      <alignment horizontal="center" vertical="center" wrapText="1"/>
    </xf>
    <xf numFmtId="4" fontId="10" fillId="2" borderId="7" xfId="1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0" fillId="0" borderId="27" xfId="1" applyFont="1" applyBorder="1" applyAlignment="1">
      <alignment vertical="center" wrapText="1"/>
    </xf>
    <xf numFmtId="0" fontId="10" fillId="0" borderId="29" xfId="1" applyFont="1" applyBorder="1" applyAlignment="1">
      <alignment vertical="center" wrapText="1"/>
    </xf>
    <xf numFmtId="0" fontId="10" fillId="0" borderId="28" xfId="1" applyFont="1" applyBorder="1" applyAlignment="1">
      <alignment vertical="center" wrapText="1"/>
    </xf>
    <xf numFmtId="0" fontId="13" fillId="12" borderId="27" xfId="1" applyFont="1" applyFill="1" applyBorder="1" applyAlignment="1">
      <alignment vertical="center" wrapText="1"/>
    </xf>
    <xf numFmtId="0" fontId="13" fillId="12" borderId="29" xfId="1" applyFont="1" applyFill="1" applyBorder="1" applyAlignment="1">
      <alignment vertical="center" wrapText="1"/>
    </xf>
    <xf numFmtId="0" fontId="13" fillId="12" borderId="28" xfId="1" applyFont="1" applyFill="1" applyBorder="1" applyAlignment="1">
      <alignment vertical="center" wrapText="1"/>
    </xf>
    <xf numFmtId="0" fontId="13" fillId="0" borderId="27" xfId="1" applyFont="1" applyBorder="1" applyAlignment="1">
      <alignment vertical="center" wrapText="1"/>
    </xf>
    <xf numFmtId="0" fontId="13" fillId="0" borderId="29" xfId="1" applyFont="1" applyBorder="1" applyAlignment="1">
      <alignment vertical="center" wrapText="1"/>
    </xf>
    <xf numFmtId="0" fontId="13" fillId="0" borderId="28" xfId="1" applyFont="1" applyBorder="1" applyAlignment="1">
      <alignment vertical="center" wrapText="1"/>
    </xf>
    <xf numFmtId="4" fontId="10" fillId="15" borderId="1" xfId="1" applyNumberFormat="1" applyFont="1" applyFill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49" fontId="10" fillId="0" borderId="1" xfId="1" applyNumberFormat="1" applyFont="1" applyBorder="1" applyAlignment="1">
      <alignment vertical="center" wrapText="1"/>
    </xf>
    <xf numFmtId="49" fontId="10" fillId="0" borderId="2" xfId="1" applyNumberFormat="1" applyFont="1" applyBorder="1" applyAlignment="1">
      <alignment vertical="center" wrapText="1"/>
    </xf>
    <xf numFmtId="0" fontId="10" fillId="0" borderId="1" xfId="1" applyFont="1" applyBorder="1" applyAlignment="1">
      <alignment vertical="center" wrapText="1"/>
    </xf>
    <xf numFmtId="0" fontId="10" fillId="0" borderId="2" xfId="1" applyFont="1" applyBorder="1" applyAlignment="1">
      <alignment vertical="center" wrapText="1"/>
    </xf>
    <xf numFmtId="4" fontId="11" fillId="15" borderId="1" xfId="1" applyNumberFormat="1" applyFont="1" applyFill="1" applyBorder="1" applyAlignment="1">
      <alignment horizontal="right" vertical="center" wrapText="1"/>
    </xf>
    <xf numFmtId="4" fontId="11" fillId="15" borderId="2" xfId="1" applyNumberFormat="1" applyFont="1" applyFill="1" applyBorder="1" applyAlignment="1">
      <alignment horizontal="right" vertical="center" wrapText="1"/>
    </xf>
    <xf numFmtId="4" fontId="10" fillId="15" borderId="1" xfId="1" applyNumberFormat="1" applyFont="1" applyFill="1" applyBorder="1" applyAlignment="1">
      <alignment vertical="center" wrapText="1"/>
    </xf>
    <xf numFmtId="4" fontId="10" fillId="15" borderId="2" xfId="1" applyNumberFormat="1" applyFont="1" applyFill="1" applyBorder="1" applyAlignment="1">
      <alignment vertical="center" wrapText="1"/>
    </xf>
    <xf numFmtId="0" fontId="11" fillId="15" borderId="1" xfId="1" applyFont="1" applyFill="1" applyBorder="1" applyAlignment="1">
      <alignment vertical="center" wrapText="1"/>
    </xf>
    <xf numFmtId="0" fontId="11" fillId="15" borderId="2" xfId="1" applyFont="1" applyFill="1" applyBorder="1" applyAlignment="1">
      <alignment vertical="center" wrapText="1"/>
    </xf>
    <xf numFmtId="0" fontId="10" fillId="11" borderId="1" xfId="1" applyNumberFormat="1" applyFont="1" applyFill="1" applyBorder="1" applyAlignment="1">
      <alignment vertical="center" wrapText="1"/>
    </xf>
    <xf numFmtId="0" fontId="10" fillId="11" borderId="2" xfId="1" applyNumberFormat="1" applyFont="1" applyFill="1" applyBorder="1" applyAlignment="1">
      <alignment vertical="center" wrapText="1"/>
    </xf>
    <xf numFmtId="0" fontId="10" fillId="11" borderId="1" xfId="1" applyFont="1" applyFill="1" applyBorder="1" applyAlignment="1">
      <alignment vertical="center" wrapText="1"/>
    </xf>
    <xf numFmtId="0" fontId="10" fillId="11" borderId="2" xfId="1" applyFont="1" applyFill="1" applyBorder="1" applyAlignment="1">
      <alignment vertical="center" wrapText="1"/>
    </xf>
    <xf numFmtId="4" fontId="16" fillId="15" borderId="1" xfId="1" applyNumberFormat="1" applyFont="1" applyFill="1" applyBorder="1" applyAlignment="1">
      <alignment horizontal="right" vertical="center" wrapText="1"/>
    </xf>
    <xf numFmtId="4" fontId="16" fillId="15" borderId="2" xfId="1" applyNumberFormat="1" applyFont="1" applyFill="1" applyBorder="1" applyAlignment="1">
      <alignment horizontal="right" vertical="center" wrapText="1"/>
    </xf>
    <xf numFmtId="4" fontId="11" fillId="15" borderId="8" xfId="1" applyNumberFormat="1" applyFont="1" applyFill="1" applyBorder="1" applyAlignment="1">
      <alignment horizontal="right" vertical="center" wrapText="1"/>
    </xf>
    <xf numFmtId="0" fontId="10" fillId="11" borderId="8" xfId="1" applyNumberFormat="1" applyFont="1" applyFill="1" applyBorder="1" applyAlignment="1">
      <alignment vertical="center" wrapText="1"/>
    </xf>
    <xf numFmtId="0" fontId="10" fillId="11" borderId="8" xfId="1" applyFont="1" applyFill="1" applyBorder="1" applyAlignment="1">
      <alignment vertical="center" wrapText="1"/>
    </xf>
    <xf numFmtId="3" fontId="11" fillId="15" borderId="1" xfId="1" applyNumberFormat="1" applyFont="1" applyFill="1" applyBorder="1" applyAlignment="1">
      <alignment horizontal="right" vertical="center" wrapText="1"/>
    </xf>
    <xf numFmtId="3" fontId="11" fillId="15" borderId="2" xfId="1" applyNumberFormat="1" applyFont="1" applyFill="1" applyBorder="1" applyAlignment="1">
      <alignment horizontal="right" vertical="center" wrapText="1"/>
    </xf>
    <xf numFmtId="0" fontId="11" fillId="15" borderId="1" xfId="1" applyFont="1" applyFill="1" applyBorder="1" applyAlignment="1">
      <alignment horizontal="right" vertical="center" wrapText="1"/>
    </xf>
    <xf numFmtId="0" fontId="11" fillId="15" borderId="2" xfId="1" applyFont="1" applyFill="1" applyBorder="1" applyAlignment="1">
      <alignment horizontal="right" vertical="center" wrapText="1"/>
    </xf>
    <xf numFmtId="0" fontId="11" fillId="15" borderId="8" xfId="1" applyFont="1" applyFill="1" applyBorder="1" applyAlignment="1">
      <alignment horizontal="right" vertical="center" wrapText="1"/>
    </xf>
    <xf numFmtId="0" fontId="10" fillId="2" borderId="27" xfId="1" applyFont="1" applyFill="1" applyBorder="1" applyAlignment="1">
      <alignment vertical="center" wrapText="1"/>
    </xf>
    <xf numFmtId="0" fontId="10" fillId="2" borderId="29" xfId="1" applyFont="1" applyFill="1" applyBorder="1" applyAlignment="1">
      <alignment vertical="center" wrapText="1"/>
    </xf>
    <xf numFmtId="0" fontId="10" fillId="2" borderId="28" xfId="1" applyFont="1" applyFill="1" applyBorder="1" applyAlignment="1">
      <alignment vertical="center" wrapText="1"/>
    </xf>
    <xf numFmtId="4" fontId="11" fillId="15" borderId="30" xfId="1" applyNumberFormat="1" applyFont="1" applyFill="1" applyBorder="1" applyAlignment="1">
      <alignment horizontal="right" vertical="center" wrapText="1"/>
    </xf>
    <xf numFmtId="4" fontId="11" fillId="15" borderId="32" xfId="1" applyNumberFormat="1" applyFont="1" applyFill="1" applyBorder="1" applyAlignment="1">
      <alignment horizontal="right" vertical="center" wrapText="1"/>
    </xf>
    <xf numFmtId="0" fontId="10" fillId="15" borderId="2" xfId="1" applyFont="1" applyFill="1" applyBorder="1" applyAlignment="1">
      <alignment horizontal="right" vertical="center" wrapText="1"/>
    </xf>
    <xf numFmtId="49" fontId="10" fillId="2" borderId="1" xfId="1" applyNumberFormat="1" applyFont="1" applyFill="1" applyBorder="1" applyAlignment="1">
      <alignment vertical="center" wrapText="1"/>
    </xf>
    <xf numFmtId="49" fontId="10" fillId="2" borderId="8" xfId="1" applyNumberFormat="1" applyFont="1" applyFill="1" applyBorder="1" applyAlignment="1">
      <alignment vertical="center" wrapText="1"/>
    </xf>
    <xf numFmtId="49" fontId="10" fillId="2" borderId="2" xfId="1" applyNumberFormat="1" applyFont="1" applyFill="1" applyBorder="1" applyAlignment="1">
      <alignment vertical="center" wrapText="1"/>
    </xf>
    <xf numFmtId="0" fontId="11" fillId="2" borderId="1" xfId="1" applyFont="1" applyFill="1" applyBorder="1" applyAlignment="1">
      <alignment vertical="center" wrapText="1"/>
    </xf>
    <xf numFmtId="0" fontId="11" fillId="2" borderId="8" xfId="1" applyFont="1" applyFill="1" applyBorder="1" applyAlignment="1">
      <alignment vertical="center" wrapText="1"/>
    </xf>
    <xf numFmtId="0" fontId="11" fillId="2" borderId="2" xfId="1" applyFont="1" applyFill="1" applyBorder="1" applyAlignment="1">
      <alignment vertical="center" wrapText="1"/>
    </xf>
    <xf numFmtId="4" fontId="11" fillId="15" borderId="31" xfId="1" applyNumberFormat="1" applyFont="1" applyFill="1" applyBorder="1" applyAlignment="1">
      <alignment horizontal="right" vertical="center" wrapText="1"/>
    </xf>
    <xf numFmtId="0" fontId="13" fillId="2" borderId="27" xfId="1" applyFont="1" applyFill="1" applyBorder="1" applyAlignment="1">
      <alignment vertical="center" wrapText="1"/>
    </xf>
    <xf numFmtId="0" fontId="13" fillId="2" borderId="29" xfId="1" applyFont="1" applyFill="1" applyBorder="1" applyAlignment="1">
      <alignment vertical="center" wrapText="1"/>
    </xf>
    <xf numFmtId="0" fontId="13" fillId="2" borderId="28" xfId="1" applyFont="1" applyFill="1" applyBorder="1" applyAlignment="1">
      <alignment vertical="center" wrapText="1"/>
    </xf>
    <xf numFmtId="0" fontId="10" fillId="2" borderId="27" xfId="1" applyFont="1" applyFill="1" applyBorder="1" applyAlignment="1">
      <alignment vertical="center"/>
    </xf>
    <xf numFmtId="0" fontId="10" fillId="2" borderId="29" xfId="1" applyFont="1" applyFill="1" applyBorder="1" applyAlignment="1">
      <alignment vertical="center"/>
    </xf>
    <xf numFmtId="0" fontId="10" fillId="0" borderId="28" xfId="1" applyFont="1" applyBorder="1" applyAlignment="1">
      <alignment vertical="center"/>
    </xf>
    <xf numFmtId="4" fontId="11" fillId="15" borderId="20" xfId="1" applyNumberFormat="1" applyFont="1" applyFill="1" applyBorder="1" applyAlignment="1">
      <alignment horizontal="right" vertical="center" wrapText="1"/>
    </xf>
    <xf numFmtId="4" fontId="11" fillId="15" borderId="14" xfId="1" applyNumberFormat="1" applyFont="1" applyFill="1" applyBorder="1" applyAlignment="1">
      <alignment horizontal="right" vertical="center" wrapText="1"/>
    </xf>
    <xf numFmtId="0" fontId="11" fillId="11" borderId="1" xfId="1" applyFont="1" applyFill="1" applyBorder="1" applyAlignment="1">
      <alignment vertical="center" wrapText="1"/>
    </xf>
    <xf numFmtId="0" fontId="11" fillId="11" borderId="2" xfId="1" applyFont="1" applyFill="1" applyBorder="1" applyAlignment="1">
      <alignment vertical="center" wrapText="1"/>
    </xf>
    <xf numFmtId="4" fontId="11" fillId="15" borderId="24" xfId="1" applyNumberFormat="1" applyFont="1" applyFill="1" applyBorder="1" applyAlignment="1">
      <alignment horizontal="right" vertical="center" wrapText="1"/>
    </xf>
    <xf numFmtId="0" fontId="10" fillId="2" borderId="1" xfId="1" applyNumberFormat="1" applyFont="1" applyFill="1" applyBorder="1" applyAlignment="1">
      <alignment vertical="center" wrapText="1"/>
    </xf>
    <xf numFmtId="0" fontId="10" fillId="2" borderId="8" xfId="1" applyNumberFormat="1" applyFont="1" applyFill="1" applyBorder="1" applyAlignment="1">
      <alignment vertical="center" wrapText="1"/>
    </xf>
    <xf numFmtId="4" fontId="11" fillId="14" borderId="1" xfId="1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horizontal="right" vertical="center" wrapText="1"/>
    </xf>
    <xf numFmtId="0" fontId="10" fillId="2" borderId="2" xfId="1" applyNumberFormat="1" applyFont="1" applyFill="1" applyBorder="1" applyAlignment="1">
      <alignment vertical="center" wrapText="1"/>
    </xf>
    <xf numFmtId="0" fontId="10" fillId="0" borderId="7" xfId="1" applyNumberFormat="1" applyFont="1" applyFill="1" applyBorder="1" applyAlignment="1">
      <alignment wrapText="1"/>
    </xf>
    <xf numFmtId="0" fontId="10" fillId="0" borderId="7" xfId="1" applyFont="1" applyFill="1" applyBorder="1" applyAlignment="1"/>
    <xf numFmtId="0" fontId="10" fillId="2" borderId="1" xfId="1" applyNumberFormat="1" applyFont="1" applyFill="1" applyBorder="1" applyAlignment="1">
      <alignment horizontal="center" vertical="center" wrapText="1"/>
    </xf>
    <xf numFmtId="0" fontId="10" fillId="2" borderId="8" xfId="1" applyNumberFormat="1" applyFont="1" applyFill="1" applyBorder="1" applyAlignment="1">
      <alignment horizontal="center" vertical="center" wrapText="1"/>
    </xf>
    <xf numFmtId="0" fontId="10" fillId="2" borderId="2" xfId="1" applyNumberFormat="1" applyFont="1" applyFill="1" applyBorder="1" applyAlignment="1">
      <alignment horizontal="center" vertical="center" wrapText="1"/>
    </xf>
    <xf numFmtId="4" fontId="19" fillId="15" borderId="1" xfId="1" applyNumberFormat="1" applyFont="1" applyFill="1" applyBorder="1" applyAlignment="1">
      <alignment horizontal="center" wrapText="1"/>
    </xf>
    <xf numFmtId="4" fontId="19" fillId="15" borderId="2" xfId="1" applyNumberFormat="1" applyFont="1" applyFill="1" applyBorder="1" applyAlignment="1">
      <alignment horizontal="center" wrapText="1"/>
    </xf>
    <xf numFmtId="4" fontId="19" fillId="15" borderId="1" xfId="1" applyNumberFormat="1" applyFont="1" applyFill="1" applyBorder="1" applyAlignment="1">
      <alignment horizontal="right" wrapText="1"/>
    </xf>
    <xf numFmtId="4" fontId="19" fillId="15" borderId="2" xfId="1" applyNumberFormat="1" applyFont="1" applyFill="1" applyBorder="1" applyAlignment="1">
      <alignment horizontal="right" wrapText="1"/>
    </xf>
    <xf numFmtId="0" fontId="7" fillId="19" borderId="13" xfId="0" applyFont="1" applyFill="1" applyBorder="1" applyAlignment="1">
      <alignment wrapText="1"/>
    </xf>
    <xf numFmtId="0" fontId="7" fillId="19" borderId="24" xfId="0" applyFont="1" applyFill="1" applyBorder="1" applyAlignment="1">
      <alignment wrapText="1"/>
    </xf>
    <xf numFmtId="0" fontId="7" fillId="16" borderId="13" xfId="0" applyFont="1" applyFill="1" applyBorder="1" applyAlignment="1">
      <alignment wrapText="1"/>
    </xf>
    <xf numFmtId="0" fontId="7" fillId="16" borderId="24" xfId="0" applyFont="1" applyFill="1" applyBorder="1" applyAlignment="1">
      <alignment wrapText="1"/>
    </xf>
    <xf numFmtId="2" fontId="0" fillId="19" borderId="0" xfId="0" applyNumberFormat="1" applyFill="1"/>
    <xf numFmtId="0" fontId="0" fillId="19" borderId="0" xfId="0" applyFill="1"/>
    <xf numFmtId="0" fontId="8" fillId="19" borderId="0" xfId="0" applyNumberFormat="1" applyFont="1" applyFill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97"/>
  <sheetViews>
    <sheetView tabSelected="1" topLeftCell="B1" zoomScale="85" zoomScaleNormal="85" workbookViewId="0">
      <selection activeCell="AC11" sqref="AC11"/>
    </sheetView>
  </sheetViews>
  <sheetFormatPr defaultRowHeight="15.75" thickBottom="1" x14ac:dyDescent="0.3"/>
  <cols>
    <col min="1" max="1" width="9.140625" style="274"/>
    <col min="2" max="2" width="28.7109375" style="233" customWidth="1"/>
    <col min="3" max="3" width="9.140625" style="246"/>
    <col min="4" max="4" width="9" style="8" customWidth="1"/>
    <col min="5" max="5" width="9.140625" style="8"/>
    <col min="6" max="6" width="9.140625" style="12"/>
    <col min="7" max="7" width="9.7109375" style="12" bestFit="1" customWidth="1"/>
    <col min="8" max="9" width="9.140625" style="16"/>
    <col min="10" max="11" width="9.140625" style="303"/>
    <col min="12" max="12" width="9.28515625" style="303" customWidth="1"/>
    <col min="13" max="13" width="9.140625" style="303"/>
    <col min="14" max="15" width="9.140625" style="1" customWidth="1"/>
    <col min="16" max="16" width="9.140625" style="19" customWidth="1"/>
    <col min="17" max="17" width="9.140625" style="19"/>
    <col min="18" max="18" width="9.140625" style="23"/>
    <col min="19" max="19" width="9.140625" style="25"/>
    <col min="20" max="20" width="9.140625" style="21"/>
    <col min="21" max="21" width="9.140625" style="17"/>
    <col min="22" max="22" width="9.140625" style="27"/>
    <col min="23" max="23" width="9.140625" style="318"/>
    <col min="24" max="24" width="9.140625" style="29"/>
    <col min="25" max="25" width="9.140625" style="289"/>
    <col min="26" max="26" width="15.85546875" style="183" customWidth="1"/>
    <col min="27" max="27" width="14" style="183" customWidth="1"/>
    <col min="28" max="28" width="12.5703125" style="183" customWidth="1"/>
    <col min="29" max="29" width="16.42578125" customWidth="1"/>
  </cols>
  <sheetData>
    <row r="1" spans="1:29" ht="34.5" customHeight="1" thickBot="1" x14ac:dyDescent="0.3">
      <c r="A1" s="360" t="s">
        <v>0</v>
      </c>
      <c r="B1" s="362" t="s">
        <v>1</v>
      </c>
      <c r="C1" s="364" t="s">
        <v>2</v>
      </c>
      <c r="D1" s="373" t="s">
        <v>58</v>
      </c>
      <c r="E1" s="373"/>
      <c r="F1" s="373"/>
      <c r="G1" s="373"/>
      <c r="H1" s="373"/>
      <c r="I1" s="373"/>
      <c r="J1" s="373"/>
      <c r="K1" s="373"/>
      <c r="L1" s="373"/>
      <c r="M1" s="373"/>
      <c r="R1" s="417" t="s">
        <v>210</v>
      </c>
      <c r="S1" s="417"/>
      <c r="T1" s="417"/>
      <c r="U1" s="417"/>
      <c r="V1" s="417"/>
      <c r="W1" s="417"/>
      <c r="X1" s="417"/>
      <c r="Y1" s="417"/>
      <c r="Z1" s="417"/>
      <c r="AA1" s="417"/>
      <c r="AB1" s="417"/>
      <c r="AC1" s="417"/>
    </row>
    <row r="2" spans="1:29" ht="60" customHeight="1" thickBot="1" x14ac:dyDescent="0.3">
      <c r="A2" s="361"/>
      <c r="B2" s="363"/>
      <c r="C2" s="364"/>
      <c r="D2" s="221"/>
      <c r="E2" s="221"/>
      <c r="F2" s="222"/>
      <c r="G2" s="222"/>
      <c r="H2" s="304"/>
      <c r="I2" s="304"/>
      <c r="J2" s="409" t="s">
        <v>218</v>
      </c>
      <c r="K2" s="411" t="s">
        <v>219</v>
      </c>
      <c r="L2" s="306"/>
      <c r="M2" s="307"/>
      <c r="N2" s="358"/>
      <c r="O2" s="359"/>
      <c r="R2" s="23" t="s">
        <v>206</v>
      </c>
      <c r="S2" s="25" t="s">
        <v>206</v>
      </c>
      <c r="T2" s="21" t="s">
        <v>206</v>
      </c>
      <c r="U2" s="17" t="s">
        <v>206</v>
      </c>
      <c r="V2" s="27" t="s">
        <v>206</v>
      </c>
      <c r="W2" s="318" t="s">
        <v>206</v>
      </c>
      <c r="X2" s="29" t="s">
        <v>205</v>
      </c>
      <c r="Z2" s="183" t="s">
        <v>207</v>
      </c>
      <c r="AA2" s="183" t="s">
        <v>208</v>
      </c>
      <c r="AC2" s="184" t="s">
        <v>209</v>
      </c>
    </row>
    <row r="3" spans="1:29" ht="45.75" thickBot="1" x14ac:dyDescent="0.3">
      <c r="A3" s="264">
        <v>1</v>
      </c>
      <c r="B3" s="3">
        <v>2</v>
      </c>
      <c r="C3" s="243">
        <v>3</v>
      </c>
      <c r="D3" s="223" t="s">
        <v>212</v>
      </c>
      <c r="E3" s="223" t="s">
        <v>213</v>
      </c>
      <c r="F3" s="224" t="s">
        <v>214</v>
      </c>
      <c r="G3" s="225" t="s">
        <v>215</v>
      </c>
      <c r="H3" s="305" t="s">
        <v>216</v>
      </c>
      <c r="I3" s="305" t="s">
        <v>217</v>
      </c>
      <c r="J3" s="410"/>
      <c r="K3" s="412"/>
      <c r="L3" s="308" t="s">
        <v>223</v>
      </c>
      <c r="M3" s="309" t="s">
        <v>224</v>
      </c>
      <c r="N3" s="316" t="s">
        <v>254</v>
      </c>
      <c r="O3" s="317" t="s">
        <v>255</v>
      </c>
    </row>
    <row r="4" spans="1:29" ht="19.5" customHeight="1" x14ac:dyDescent="0.25">
      <c r="A4" s="367" t="s">
        <v>3</v>
      </c>
      <c r="B4" s="368"/>
      <c r="C4" s="368"/>
      <c r="D4" s="368"/>
      <c r="E4" s="368"/>
      <c r="F4" s="368"/>
      <c r="G4" s="368"/>
      <c r="H4" s="368"/>
      <c r="I4" s="368"/>
      <c r="J4" s="368"/>
      <c r="K4" s="368"/>
      <c r="L4" s="368"/>
      <c r="M4" s="369"/>
    </row>
    <row r="5" spans="1:29" ht="17.25" customHeight="1" x14ac:dyDescent="0.25">
      <c r="A5" s="370" t="s">
        <v>222</v>
      </c>
      <c r="B5" s="371"/>
      <c r="C5" s="371"/>
      <c r="D5" s="371"/>
      <c r="E5" s="371"/>
      <c r="F5" s="371"/>
      <c r="G5" s="371"/>
      <c r="H5" s="371"/>
      <c r="I5" s="371"/>
      <c r="J5" s="371"/>
      <c r="K5" s="371"/>
      <c r="L5" s="371"/>
      <c r="M5" s="372"/>
    </row>
    <row r="6" spans="1:29" ht="35.25" customHeight="1" thickBot="1" x14ac:dyDescent="0.3">
      <c r="A6" s="374" t="s">
        <v>235</v>
      </c>
      <c r="B6" s="375"/>
      <c r="C6" s="375"/>
      <c r="D6" s="375"/>
      <c r="E6" s="375"/>
      <c r="F6" s="375"/>
      <c r="G6" s="375"/>
      <c r="H6" s="375"/>
      <c r="I6" s="375"/>
      <c r="J6" s="375"/>
      <c r="K6" s="375"/>
      <c r="L6" s="375"/>
      <c r="M6" s="376"/>
      <c r="Y6" s="314" t="s">
        <v>252</v>
      </c>
      <c r="Z6" s="312">
        <f>ROUND((X7+X8+X9+X10+X11+X12+X21+X13+X14+X15+X16+X17+X18+X19+X20+X23+X28+X29+X31+X32+X33+X34+X35+X36+X38+X39+X42+X43+X44+X46+X47+X48+X50+X52+X57+X58+X60+X63+X65+X67+X68+X69+X70+X71+X74)/45,2)</f>
        <v>0.95</v>
      </c>
      <c r="AA6" s="312">
        <f>Z6*финансовые!V9</f>
        <v>0.76782155313968325</v>
      </c>
      <c r="AB6" s="312"/>
      <c r="AC6" s="313" t="s">
        <v>253</v>
      </c>
    </row>
    <row r="7" spans="1:29" ht="84.75" customHeight="1" thickBot="1" x14ac:dyDescent="0.3">
      <c r="A7" s="265">
        <v>1</v>
      </c>
      <c r="B7" s="234" t="s">
        <v>246</v>
      </c>
      <c r="C7" s="226" t="s">
        <v>5</v>
      </c>
      <c r="D7" s="238">
        <v>514</v>
      </c>
      <c r="E7" s="6">
        <v>821</v>
      </c>
      <c r="F7" s="10">
        <v>519</v>
      </c>
      <c r="G7" s="10">
        <v>554</v>
      </c>
      <c r="H7" s="14">
        <v>524</v>
      </c>
      <c r="I7" s="14">
        <v>458</v>
      </c>
      <c r="J7" s="350">
        <v>479</v>
      </c>
      <c r="K7" s="350">
        <v>469</v>
      </c>
      <c r="L7" s="510">
        <v>474</v>
      </c>
      <c r="M7" s="510">
        <v>524</v>
      </c>
      <c r="N7" s="512">
        <v>1</v>
      </c>
      <c r="O7" s="512"/>
      <c r="P7" s="20"/>
      <c r="Q7" s="20"/>
      <c r="R7" s="24">
        <f>E7/D7</f>
        <v>1.5972762645914398</v>
      </c>
      <c r="S7" s="26">
        <f>G7/F7</f>
        <v>1.0674373795761078</v>
      </c>
      <c r="T7" s="22">
        <f>I7/H7</f>
        <v>0.87404580152671751</v>
      </c>
      <c r="U7" s="18">
        <f>K7/J7</f>
        <v>0.97912317327766174</v>
      </c>
      <c r="V7" s="28">
        <f>M7/L7</f>
        <v>1.1054852320675106</v>
      </c>
      <c r="W7" s="319">
        <f>O7/N7</f>
        <v>0</v>
      </c>
      <c r="X7" s="30">
        <f>(R7+S7+T7+U7+V7+W7)/6</f>
        <v>0.93722797517323964</v>
      </c>
      <c r="Y7" s="293">
        <v>2020</v>
      </c>
      <c r="Z7" s="294">
        <f>(S7+S8+S9+S10+S11+S12+S13+S14+S15+S16+S17+S18+S19+S20+S21+S28+S23+S29+S31+S32+S33+S34+S35+S36+S38+S39+S42+S43+S44+S46+S47+S48+S50+S52+S57+S58+S60+S63+S65+S67+S68+S69+S70+S71+S74)/45</f>
        <v>1.2323706815360453</v>
      </c>
      <c r="AA7" s="294">
        <f>Z7*финансовые!Q9</f>
        <v>1.2153842582455541</v>
      </c>
      <c r="AC7" s="25" t="s">
        <v>245</v>
      </c>
    </row>
    <row r="8" spans="1:29" ht="75.75" thickBot="1" x14ac:dyDescent="0.3">
      <c r="A8" s="266">
        <v>2</v>
      </c>
      <c r="B8" s="235" t="s">
        <v>225</v>
      </c>
      <c r="C8" s="226" t="s">
        <v>9</v>
      </c>
      <c r="D8" s="239">
        <v>0.5</v>
      </c>
      <c r="E8" s="227">
        <v>0.5</v>
      </c>
      <c r="F8" s="228">
        <v>0.4</v>
      </c>
      <c r="G8" s="228">
        <v>0.4</v>
      </c>
      <c r="H8" s="229">
        <v>1.9</v>
      </c>
      <c r="I8" s="229">
        <v>1.9</v>
      </c>
      <c r="J8" s="354">
        <v>1</v>
      </c>
      <c r="K8" s="354">
        <v>1</v>
      </c>
      <c r="L8" s="511">
        <v>2.2999999999999998</v>
      </c>
      <c r="M8" s="511">
        <v>2.2999999999999998</v>
      </c>
      <c r="N8" s="513">
        <v>1</v>
      </c>
      <c r="O8" s="513"/>
      <c r="P8" s="20"/>
      <c r="Q8" s="20"/>
      <c r="R8" s="24">
        <f t="shared" ref="R8:R10" si="0">E8/D8</f>
        <v>1</v>
      </c>
      <c r="S8" s="26">
        <f>G8/F8</f>
        <v>1</v>
      </c>
      <c r="T8" s="22">
        <f t="shared" ref="T8:T10" si="1">I8/H8</f>
        <v>1</v>
      </c>
      <c r="U8" s="18">
        <f t="shared" ref="U8:U10" si="2">K8/J8</f>
        <v>1</v>
      </c>
      <c r="V8" s="28">
        <f t="shared" ref="V8:V10" si="3">M8/L8</f>
        <v>1</v>
      </c>
      <c r="W8" s="319">
        <f t="shared" ref="W8:W71" si="4">O8/N8</f>
        <v>0</v>
      </c>
      <c r="X8" s="30">
        <f t="shared" ref="X8:X71" si="5">(R8+S8+T8+U8+V8+W8)/6</f>
        <v>0.83333333333333337</v>
      </c>
      <c r="Y8" s="310">
        <v>2021</v>
      </c>
      <c r="Z8" s="311">
        <f>(T8+T9+T10+T11+T12+T13+T14+T15+T16+T17+T18+T19+T20+T21+T7+T23+T28+T29+T31+T32+T33+T34+T35+T36+T38+T42+T43+T44+T46+T47+T48+T50+T52+T57+T58+T60+T63+T65+T67+T68+T69+T70+T71+T74)/44</f>
        <v>1.3094760290292298</v>
      </c>
      <c r="AA8" s="311">
        <f>Z8*финансовые!R9</f>
        <v>1.2965384260185369</v>
      </c>
      <c r="AC8" s="21" t="s">
        <v>245</v>
      </c>
    </row>
    <row r="9" spans="1:29" ht="90.75" thickBot="1" x14ac:dyDescent="0.3">
      <c r="A9" s="265">
        <v>3</v>
      </c>
      <c r="B9" s="235" t="s">
        <v>226</v>
      </c>
      <c r="C9" s="226" t="s">
        <v>6</v>
      </c>
      <c r="D9" s="239">
        <v>13</v>
      </c>
      <c r="E9" s="227">
        <v>13</v>
      </c>
      <c r="F9" s="10">
        <v>13</v>
      </c>
      <c r="G9" s="228">
        <v>13</v>
      </c>
      <c r="H9" s="14">
        <v>13</v>
      </c>
      <c r="I9" s="229">
        <v>13</v>
      </c>
      <c r="J9" s="350">
        <v>13</v>
      </c>
      <c r="K9" s="354">
        <v>13</v>
      </c>
      <c r="L9" s="510">
        <v>13</v>
      </c>
      <c r="M9" s="511">
        <v>13</v>
      </c>
      <c r="N9" s="512">
        <v>1</v>
      </c>
      <c r="O9" s="513"/>
      <c r="P9" s="20"/>
      <c r="Q9" s="20"/>
      <c r="R9" s="24">
        <f t="shared" si="0"/>
        <v>1</v>
      </c>
      <c r="S9" s="26">
        <f>G9/F9</f>
        <v>1</v>
      </c>
      <c r="T9" s="22">
        <f t="shared" si="1"/>
        <v>1</v>
      </c>
      <c r="U9" s="18">
        <f t="shared" si="2"/>
        <v>1</v>
      </c>
      <c r="V9" s="28">
        <f t="shared" si="3"/>
        <v>1</v>
      </c>
      <c r="W9" s="319">
        <f t="shared" si="4"/>
        <v>0</v>
      </c>
      <c r="X9" s="30">
        <f t="shared" si="5"/>
        <v>0.83333333333333337</v>
      </c>
      <c r="Y9" s="357">
        <v>2022</v>
      </c>
      <c r="Z9" s="355">
        <f>(U7+U8+U9+U10+U11+U12+U13+U14+U15+U16+U17+U18+U19+U20+U21+U23+U28+U29+U31+U32+U33+U34+U35+U36+U38+U42+U43+U44+U46+U47+U48+U50+U52+U57+U58+U60+U63+U65+U67+U68+U69+U70+U71+U74)/44</f>
        <v>0.94913927579008694</v>
      </c>
      <c r="AA9" s="355">
        <f>Z9*финансовые!S9</f>
        <v>0.92949461264555722</v>
      </c>
      <c r="AC9" s="356" t="s">
        <v>257</v>
      </c>
    </row>
    <row r="10" spans="1:29" ht="60.75" thickBot="1" x14ac:dyDescent="0.3">
      <c r="A10" s="266">
        <v>4</v>
      </c>
      <c r="B10" s="235" t="s">
        <v>227</v>
      </c>
      <c r="C10" s="226" t="s">
        <v>6</v>
      </c>
      <c r="D10" s="239">
        <v>98</v>
      </c>
      <c r="E10" s="227">
        <v>98.9</v>
      </c>
      <c r="F10" s="228">
        <v>98</v>
      </c>
      <c r="G10" s="228">
        <v>99.3</v>
      </c>
      <c r="H10" s="229">
        <v>89</v>
      </c>
      <c r="I10" s="229">
        <v>99.1</v>
      </c>
      <c r="J10" s="354">
        <v>98</v>
      </c>
      <c r="K10" s="354">
        <v>98</v>
      </c>
      <c r="L10" s="511">
        <v>89</v>
      </c>
      <c r="M10" s="511">
        <v>98.8</v>
      </c>
      <c r="N10" s="513">
        <v>1</v>
      </c>
      <c r="O10" s="513"/>
      <c r="P10" s="20"/>
      <c r="Q10" s="20"/>
      <c r="R10" s="24">
        <f t="shared" si="0"/>
        <v>1.0091836734693878</v>
      </c>
      <c r="S10" s="26">
        <f>G10/F10</f>
        <v>1.013265306122449</v>
      </c>
      <c r="T10" s="22">
        <f t="shared" si="1"/>
        <v>1.1134831460674157</v>
      </c>
      <c r="U10" s="18">
        <f t="shared" si="2"/>
        <v>1</v>
      </c>
      <c r="V10" s="28">
        <f t="shared" si="3"/>
        <v>1.1101123595505618</v>
      </c>
      <c r="W10" s="319">
        <f t="shared" si="4"/>
        <v>0</v>
      </c>
      <c r="X10" s="30">
        <f t="shared" si="5"/>
        <v>0.87434074753496904</v>
      </c>
      <c r="Y10" s="516">
        <v>2023</v>
      </c>
      <c r="Z10" s="514">
        <f>(V7+V8+V9+V10+V11+V12+V13+V14+V15+V16+V18+V19+V20+V21+V23+V28+V29+V31+V32+V33+V34+V35+V36+V38+V42+V43+V44+V46+V47+V48+V50+V52+V57+V58+V63+V65+V67+V68+V69+V70+V71+V74)/42</f>
        <v>1.044432990850984</v>
      </c>
      <c r="AA10" s="514">
        <f>Z10*финансовые!T9</f>
        <v>0.94271129119093655</v>
      </c>
      <c r="AC10" s="515" t="s">
        <v>257</v>
      </c>
    </row>
    <row r="11" spans="1:29" ht="105.75" thickBot="1" x14ac:dyDescent="0.3">
      <c r="A11" s="265">
        <v>5</v>
      </c>
      <c r="B11" s="235" t="s">
        <v>247</v>
      </c>
      <c r="C11" s="226" t="s">
        <v>6</v>
      </c>
      <c r="D11" s="239">
        <v>130</v>
      </c>
      <c r="E11" s="227">
        <v>200</v>
      </c>
      <c r="F11" s="10">
        <v>130</v>
      </c>
      <c r="G11" s="228">
        <v>173</v>
      </c>
      <c r="H11" s="14">
        <v>130</v>
      </c>
      <c r="I11" s="229">
        <v>149</v>
      </c>
      <c r="J11" s="350">
        <v>130</v>
      </c>
      <c r="K11" s="354">
        <v>133</v>
      </c>
      <c r="L11" s="510">
        <v>130</v>
      </c>
      <c r="M11" s="511">
        <v>142</v>
      </c>
      <c r="N11" s="512">
        <v>1</v>
      </c>
      <c r="O11" s="513"/>
      <c r="P11" s="20"/>
      <c r="Q11" s="20"/>
      <c r="R11" s="24">
        <f t="shared" ref="R11:R23" si="6">E11/D11</f>
        <v>1.5384615384615385</v>
      </c>
      <c r="S11" s="26">
        <f t="shared" ref="S11:S23" si="7">G11/F11</f>
        <v>1.3307692307692307</v>
      </c>
      <c r="T11" s="22">
        <f t="shared" ref="T11:T23" si="8">I11/H11</f>
        <v>1.1461538461538461</v>
      </c>
      <c r="U11" s="18">
        <f t="shared" ref="U11:U23" si="9">K11/J11</f>
        <v>1.023076923076923</v>
      </c>
      <c r="V11" s="28">
        <f t="shared" ref="V11:V23" si="10">M11/L11</f>
        <v>1.0923076923076922</v>
      </c>
      <c r="W11" s="319">
        <f t="shared" si="4"/>
        <v>0</v>
      </c>
      <c r="X11" s="30">
        <f t="shared" si="5"/>
        <v>1.0217948717948717</v>
      </c>
      <c r="Y11" s="290"/>
    </row>
    <row r="12" spans="1:29" ht="45.75" thickBot="1" x14ac:dyDescent="0.3">
      <c r="A12" s="266">
        <v>6</v>
      </c>
      <c r="B12" s="235" t="s">
        <v>228</v>
      </c>
      <c r="C12" s="226" t="s">
        <v>6</v>
      </c>
      <c r="D12" s="239">
        <v>100</v>
      </c>
      <c r="E12" s="227">
        <v>100</v>
      </c>
      <c r="F12" s="228">
        <v>100</v>
      </c>
      <c r="G12" s="228">
        <v>100</v>
      </c>
      <c r="H12" s="229">
        <v>100</v>
      </c>
      <c r="I12" s="229">
        <v>100</v>
      </c>
      <c r="J12" s="354">
        <v>100</v>
      </c>
      <c r="K12" s="354">
        <v>100</v>
      </c>
      <c r="L12" s="511">
        <v>100</v>
      </c>
      <c r="M12" s="511">
        <v>100</v>
      </c>
      <c r="N12" s="513">
        <v>1</v>
      </c>
      <c r="O12" s="513"/>
      <c r="P12" s="20"/>
      <c r="Q12" s="20"/>
      <c r="R12" s="24">
        <f t="shared" si="6"/>
        <v>1</v>
      </c>
      <c r="S12" s="26">
        <f t="shared" si="7"/>
        <v>1</v>
      </c>
      <c r="T12" s="22">
        <f t="shared" si="8"/>
        <v>1</v>
      </c>
      <c r="U12" s="18">
        <f t="shared" si="9"/>
        <v>1</v>
      </c>
      <c r="V12" s="28">
        <f t="shared" si="10"/>
        <v>1</v>
      </c>
      <c r="W12" s="319">
        <f t="shared" si="4"/>
        <v>0</v>
      </c>
      <c r="X12" s="30">
        <f t="shared" si="5"/>
        <v>0.83333333333333337</v>
      </c>
      <c r="Y12" s="290"/>
    </row>
    <row r="13" spans="1:29" ht="120.75" thickBot="1" x14ac:dyDescent="0.3">
      <c r="A13" s="265">
        <v>7</v>
      </c>
      <c r="B13" s="235" t="s">
        <v>248</v>
      </c>
      <c r="C13" s="226"/>
      <c r="D13" s="239">
        <v>0</v>
      </c>
      <c r="E13" s="227">
        <v>0</v>
      </c>
      <c r="F13" s="10">
        <v>0</v>
      </c>
      <c r="G13" s="228">
        <v>0</v>
      </c>
      <c r="H13" s="14">
        <v>0</v>
      </c>
      <c r="I13" s="229">
        <v>0</v>
      </c>
      <c r="J13" s="350">
        <v>0</v>
      </c>
      <c r="K13" s="354">
        <v>0</v>
      </c>
      <c r="L13" s="510">
        <v>0</v>
      </c>
      <c r="M13" s="511">
        <v>0</v>
      </c>
      <c r="N13" s="512">
        <v>1</v>
      </c>
      <c r="O13" s="513"/>
      <c r="P13" s="20"/>
      <c r="Q13" s="20"/>
      <c r="R13" s="24">
        <v>1</v>
      </c>
      <c r="S13" s="26">
        <v>1</v>
      </c>
      <c r="T13" s="22">
        <v>1</v>
      </c>
      <c r="U13" s="18">
        <v>1</v>
      </c>
      <c r="V13" s="28">
        <v>1</v>
      </c>
      <c r="W13" s="319">
        <f t="shared" si="4"/>
        <v>0</v>
      </c>
      <c r="X13" s="30">
        <v>1</v>
      </c>
      <c r="Y13" s="290"/>
    </row>
    <row r="14" spans="1:29" ht="45.75" thickBot="1" x14ac:dyDescent="0.3">
      <c r="A14" s="266">
        <v>8</v>
      </c>
      <c r="B14" s="235" t="s">
        <v>229</v>
      </c>
      <c r="C14" s="226"/>
      <c r="D14" s="239">
        <v>1300</v>
      </c>
      <c r="E14" s="227">
        <v>1300</v>
      </c>
      <c r="F14" s="228">
        <v>1300</v>
      </c>
      <c r="G14" s="228">
        <v>1300</v>
      </c>
      <c r="H14" s="229">
        <v>1300</v>
      </c>
      <c r="I14" s="229">
        <v>1153</v>
      </c>
      <c r="J14" s="354">
        <v>1300</v>
      </c>
      <c r="K14" s="354">
        <v>1300</v>
      </c>
      <c r="L14" s="510">
        <v>1300</v>
      </c>
      <c r="M14" s="511">
        <v>1300</v>
      </c>
      <c r="N14" s="512">
        <v>1</v>
      </c>
      <c r="O14" s="513"/>
      <c r="P14" s="20"/>
      <c r="Q14" s="20"/>
      <c r="R14" s="24">
        <f t="shared" ref="R14:R21" si="11">E14/D14</f>
        <v>1</v>
      </c>
      <c r="S14" s="26">
        <f t="shared" ref="S14:S21" si="12">G14/F14</f>
        <v>1</v>
      </c>
      <c r="T14" s="22">
        <f t="shared" ref="T14:T21" si="13">I14/H14</f>
        <v>0.88692307692307693</v>
      </c>
      <c r="U14" s="18">
        <f t="shared" ref="U14:U21" si="14">K14/J14</f>
        <v>1</v>
      </c>
      <c r="V14" s="28">
        <f t="shared" ref="V13:V21" si="15">M14/L14</f>
        <v>1</v>
      </c>
      <c r="W14" s="319">
        <f t="shared" si="4"/>
        <v>0</v>
      </c>
      <c r="X14" s="30">
        <f t="shared" si="5"/>
        <v>0.81448717948717952</v>
      </c>
      <c r="Y14" s="290"/>
    </row>
    <row r="15" spans="1:29" ht="75.75" thickBot="1" x14ac:dyDescent="0.3">
      <c r="A15" s="265">
        <v>9</v>
      </c>
      <c r="B15" s="235" t="s">
        <v>230</v>
      </c>
      <c r="C15" s="226"/>
      <c r="D15" s="239">
        <v>82298</v>
      </c>
      <c r="E15" s="227">
        <v>82298</v>
      </c>
      <c r="F15" s="10">
        <v>82298</v>
      </c>
      <c r="G15" s="228">
        <v>601957.82999999996</v>
      </c>
      <c r="H15" s="14">
        <v>82298</v>
      </c>
      <c r="I15" s="229">
        <v>668304</v>
      </c>
      <c r="J15" s="350">
        <v>82298</v>
      </c>
      <c r="K15" s="354">
        <v>82298</v>
      </c>
      <c r="L15" s="511">
        <v>82298</v>
      </c>
      <c r="M15" s="511">
        <v>82298</v>
      </c>
      <c r="N15" s="513">
        <v>1</v>
      </c>
      <c r="O15" s="513"/>
      <c r="P15" s="20"/>
      <c r="Q15" s="20"/>
      <c r="R15" s="24">
        <f t="shared" si="11"/>
        <v>1</v>
      </c>
      <c r="S15" s="26">
        <f t="shared" si="12"/>
        <v>7.3143676638557436</v>
      </c>
      <c r="T15" s="22">
        <f t="shared" si="13"/>
        <v>8.1205375586283992</v>
      </c>
      <c r="U15" s="18">
        <f t="shared" si="14"/>
        <v>1</v>
      </c>
      <c r="V15" s="28">
        <f t="shared" si="15"/>
        <v>1</v>
      </c>
      <c r="W15" s="319">
        <f t="shared" si="4"/>
        <v>0</v>
      </c>
      <c r="X15" s="30">
        <f t="shared" si="5"/>
        <v>3.0724842037473574</v>
      </c>
      <c r="Y15" s="290"/>
    </row>
    <row r="16" spans="1:29" ht="90.75" thickBot="1" x14ac:dyDescent="0.3">
      <c r="A16" s="266">
        <v>10</v>
      </c>
      <c r="B16" s="235" t="s">
        <v>249</v>
      </c>
      <c r="C16" s="226"/>
      <c r="D16" s="239">
        <v>1205</v>
      </c>
      <c r="E16" s="227">
        <v>1710</v>
      </c>
      <c r="F16" s="228">
        <v>1205</v>
      </c>
      <c r="G16" s="228">
        <v>1337</v>
      </c>
      <c r="H16" s="14">
        <v>1205</v>
      </c>
      <c r="I16" s="229">
        <v>1159</v>
      </c>
      <c r="J16" s="354">
        <v>1205</v>
      </c>
      <c r="K16" s="354">
        <v>904</v>
      </c>
      <c r="L16" s="510">
        <v>1205</v>
      </c>
      <c r="M16" s="511">
        <v>872</v>
      </c>
      <c r="N16" s="512">
        <v>1</v>
      </c>
      <c r="O16" s="513"/>
      <c r="P16" s="20"/>
      <c r="Q16" s="20"/>
      <c r="R16" s="24">
        <f t="shared" si="11"/>
        <v>1.4190871369294606</v>
      </c>
      <c r="S16" s="26">
        <f t="shared" si="12"/>
        <v>1.1095435684647303</v>
      </c>
      <c r="T16" s="22">
        <f t="shared" si="13"/>
        <v>0.96182572614107886</v>
      </c>
      <c r="U16" s="18">
        <f t="shared" si="14"/>
        <v>0.75020746887966805</v>
      </c>
      <c r="V16" s="28">
        <f t="shared" si="15"/>
        <v>0.72365145228215766</v>
      </c>
      <c r="W16" s="319">
        <f t="shared" si="4"/>
        <v>0</v>
      </c>
      <c r="X16" s="30">
        <f t="shared" si="5"/>
        <v>0.82738589211618263</v>
      </c>
      <c r="Y16" s="290"/>
    </row>
    <row r="17" spans="1:27" ht="75.75" thickBot="1" x14ac:dyDescent="0.3">
      <c r="A17" s="265">
        <v>11</v>
      </c>
      <c r="B17" s="235" t="s">
        <v>231</v>
      </c>
      <c r="C17" s="226"/>
      <c r="D17" s="239">
        <v>3100</v>
      </c>
      <c r="E17" s="227">
        <v>2604</v>
      </c>
      <c r="F17" s="10">
        <v>3150</v>
      </c>
      <c r="G17" s="228">
        <v>2333</v>
      </c>
      <c r="H17" s="14">
        <v>3180</v>
      </c>
      <c r="I17" s="14">
        <v>2356</v>
      </c>
      <c r="J17" s="350">
        <v>3190</v>
      </c>
      <c r="K17" s="354">
        <v>1969</v>
      </c>
      <c r="L17" s="511"/>
      <c r="M17" s="511"/>
      <c r="N17" s="513">
        <v>1</v>
      </c>
      <c r="O17" s="513"/>
      <c r="P17" s="20"/>
      <c r="Q17" s="20"/>
      <c r="R17" s="24">
        <f t="shared" si="11"/>
        <v>0.84</v>
      </c>
      <c r="S17" s="26">
        <f t="shared" si="12"/>
        <v>0.74063492063492065</v>
      </c>
      <c r="T17" s="22">
        <f t="shared" si="13"/>
        <v>0.74088050314465403</v>
      </c>
      <c r="U17" s="18">
        <f t="shared" si="14"/>
        <v>0.61724137931034484</v>
      </c>
      <c r="V17" s="28"/>
      <c r="W17" s="319"/>
      <c r="X17" s="30">
        <f>(R17+S17+T17+U17+V17+W17)/4</f>
        <v>0.7346892007724799</v>
      </c>
      <c r="Y17" s="290"/>
    </row>
    <row r="18" spans="1:27" ht="105.75" thickBot="1" x14ac:dyDescent="0.3">
      <c r="A18" s="266">
        <v>12</v>
      </c>
      <c r="B18" s="236" t="s">
        <v>232</v>
      </c>
      <c r="C18" s="226"/>
      <c r="D18" s="239">
        <v>630</v>
      </c>
      <c r="E18" s="227">
        <v>366</v>
      </c>
      <c r="F18" s="228">
        <v>635</v>
      </c>
      <c r="G18" s="228">
        <v>611</v>
      </c>
      <c r="H18" s="14">
        <v>635</v>
      </c>
      <c r="I18" s="229">
        <v>646</v>
      </c>
      <c r="J18" s="350">
        <v>640</v>
      </c>
      <c r="K18" s="354">
        <v>690</v>
      </c>
      <c r="L18" s="510">
        <v>640</v>
      </c>
      <c r="M18" s="511">
        <v>612</v>
      </c>
      <c r="N18" s="512">
        <v>1</v>
      </c>
      <c r="O18" s="513"/>
      <c r="P18" s="20"/>
      <c r="Q18" s="20"/>
      <c r="R18" s="24">
        <f t="shared" si="11"/>
        <v>0.580952380952381</v>
      </c>
      <c r="S18" s="26">
        <f t="shared" si="12"/>
        <v>0.96220472440944882</v>
      </c>
      <c r="T18" s="22">
        <f t="shared" si="13"/>
        <v>1.0173228346456693</v>
      </c>
      <c r="U18" s="18">
        <f t="shared" si="14"/>
        <v>1.078125</v>
      </c>
      <c r="V18" s="28">
        <f t="shared" si="15"/>
        <v>0.95625000000000004</v>
      </c>
      <c r="W18" s="319">
        <f t="shared" si="4"/>
        <v>0</v>
      </c>
      <c r="X18" s="30">
        <f t="shared" si="5"/>
        <v>0.76580915666791649</v>
      </c>
      <c r="Y18" s="290"/>
    </row>
    <row r="19" spans="1:27" ht="120.75" thickBot="1" x14ac:dyDescent="0.3">
      <c r="A19" s="265">
        <v>13</v>
      </c>
      <c r="B19" s="235" t="s">
        <v>233</v>
      </c>
      <c r="C19" s="226"/>
      <c r="D19" s="239">
        <v>400</v>
      </c>
      <c r="E19" s="227">
        <v>636</v>
      </c>
      <c r="F19" s="10">
        <v>400</v>
      </c>
      <c r="G19" s="228">
        <v>428</v>
      </c>
      <c r="H19" s="14">
        <v>400</v>
      </c>
      <c r="I19" s="14">
        <v>444</v>
      </c>
      <c r="J19" s="354">
        <v>350</v>
      </c>
      <c r="K19" s="354">
        <v>458</v>
      </c>
      <c r="L19" s="511">
        <v>350</v>
      </c>
      <c r="M19" s="511">
        <v>439</v>
      </c>
      <c r="N19" s="513">
        <v>1</v>
      </c>
      <c r="O19" s="513"/>
      <c r="P19" s="20"/>
      <c r="Q19" s="20"/>
      <c r="R19" s="24">
        <f t="shared" si="11"/>
        <v>1.59</v>
      </c>
      <c r="S19" s="26">
        <f t="shared" si="12"/>
        <v>1.07</v>
      </c>
      <c r="T19" s="22">
        <f t="shared" si="13"/>
        <v>1.1100000000000001</v>
      </c>
      <c r="U19" s="18">
        <f t="shared" si="14"/>
        <v>1.3085714285714285</v>
      </c>
      <c r="V19" s="28">
        <f t="shared" si="15"/>
        <v>1.2542857142857142</v>
      </c>
      <c r="W19" s="319">
        <f t="shared" si="4"/>
        <v>0</v>
      </c>
      <c r="X19" s="30">
        <f t="shared" si="5"/>
        <v>1.0554761904761907</v>
      </c>
      <c r="Y19" s="290"/>
    </row>
    <row r="20" spans="1:27" ht="60.75" thickBot="1" x14ac:dyDescent="0.3">
      <c r="A20" s="266">
        <v>14</v>
      </c>
      <c r="B20" s="235" t="s">
        <v>54</v>
      </c>
      <c r="C20" s="226"/>
      <c r="D20" s="239">
        <v>35</v>
      </c>
      <c r="E20" s="227">
        <v>42</v>
      </c>
      <c r="F20" s="228">
        <v>35</v>
      </c>
      <c r="G20" s="228">
        <v>29</v>
      </c>
      <c r="H20" s="14">
        <v>35</v>
      </c>
      <c r="I20" s="229">
        <v>49</v>
      </c>
      <c r="J20" s="350">
        <v>35</v>
      </c>
      <c r="K20" s="354">
        <v>34</v>
      </c>
      <c r="L20" s="510">
        <v>35</v>
      </c>
      <c r="M20" s="511">
        <v>27</v>
      </c>
      <c r="N20" s="512">
        <v>1</v>
      </c>
      <c r="O20" s="513"/>
      <c r="P20" s="20"/>
      <c r="Q20" s="20"/>
      <c r="R20" s="24">
        <f t="shared" si="11"/>
        <v>1.2</v>
      </c>
      <c r="S20" s="26">
        <f t="shared" si="12"/>
        <v>0.82857142857142863</v>
      </c>
      <c r="T20" s="22">
        <f t="shared" si="13"/>
        <v>1.4</v>
      </c>
      <c r="U20" s="18">
        <f t="shared" si="14"/>
        <v>0.97142857142857142</v>
      </c>
      <c r="V20" s="28">
        <f t="shared" si="15"/>
        <v>0.77142857142857146</v>
      </c>
      <c r="W20" s="319">
        <f t="shared" si="4"/>
        <v>0</v>
      </c>
      <c r="X20" s="30">
        <f t="shared" si="5"/>
        <v>0.86190476190476184</v>
      </c>
      <c r="Y20" s="290"/>
    </row>
    <row r="21" spans="1:27" ht="60.75" thickBot="1" x14ac:dyDescent="0.3">
      <c r="A21" s="266">
        <v>15</v>
      </c>
      <c r="B21" s="235" t="s">
        <v>234</v>
      </c>
      <c r="C21" s="226"/>
      <c r="D21" s="239">
        <v>270</v>
      </c>
      <c r="E21" s="227">
        <v>213</v>
      </c>
      <c r="F21" s="10">
        <v>280</v>
      </c>
      <c r="G21" s="228">
        <v>261</v>
      </c>
      <c r="H21" s="229">
        <v>285</v>
      </c>
      <c r="I21" s="229">
        <v>185</v>
      </c>
      <c r="J21" s="354">
        <v>295</v>
      </c>
      <c r="K21" s="354">
        <v>166</v>
      </c>
      <c r="L21" s="511">
        <v>295</v>
      </c>
      <c r="M21" s="511">
        <v>158</v>
      </c>
      <c r="N21" s="513">
        <v>1</v>
      </c>
      <c r="O21" s="513"/>
      <c r="P21" s="20"/>
      <c r="Q21" s="20"/>
      <c r="R21" s="24">
        <f t="shared" si="11"/>
        <v>0.78888888888888886</v>
      </c>
      <c r="S21" s="26">
        <f t="shared" si="12"/>
        <v>0.93214285714285716</v>
      </c>
      <c r="T21" s="22">
        <f t="shared" si="13"/>
        <v>0.64912280701754388</v>
      </c>
      <c r="U21" s="18">
        <f t="shared" si="14"/>
        <v>0.56271186440677967</v>
      </c>
      <c r="V21" s="28">
        <f t="shared" si="15"/>
        <v>0.53559322033898304</v>
      </c>
      <c r="W21" s="319">
        <f t="shared" si="4"/>
        <v>0</v>
      </c>
      <c r="X21" s="30">
        <f t="shared" si="5"/>
        <v>0.57807660629917546</v>
      </c>
      <c r="Y21" s="290"/>
    </row>
    <row r="22" spans="1:27" ht="16.5" thickBot="1" x14ac:dyDescent="0.3">
      <c r="A22" s="413" t="s">
        <v>4</v>
      </c>
      <c r="B22" s="413"/>
      <c r="C22" s="413"/>
      <c r="D22" s="413"/>
      <c r="E22" s="413"/>
      <c r="F22" s="413"/>
      <c r="G22" s="413"/>
      <c r="H22" s="413"/>
      <c r="I22" s="413"/>
      <c r="J22" s="413"/>
      <c r="K22" s="413"/>
      <c r="L22" s="413"/>
      <c r="M22" s="413"/>
      <c r="P22" s="20"/>
      <c r="Q22" s="20"/>
      <c r="R22" s="24"/>
      <c r="S22" s="26"/>
      <c r="T22" s="22"/>
      <c r="U22" s="18"/>
      <c r="V22" s="28"/>
      <c r="W22" s="319"/>
      <c r="X22" s="30"/>
      <c r="Y22" s="290"/>
      <c r="Z22" s="183">
        <f>(X23)</f>
        <v>0.93722797517323964</v>
      </c>
      <c r="AA22" s="183">
        <f>Z22*финансовые!P10</f>
        <v>0.90623676425976918</v>
      </c>
    </row>
    <row r="23" spans="1:27" ht="60.75" thickBot="1" x14ac:dyDescent="0.3">
      <c r="A23" s="266">
        <v>1</v>
      </c>
      <c r="B23" s="234" t="s">
        <v>246</v>
      </c>
      <c r="C23" s="226" t="s">
        <v>7</v>
      </c>
      <c r="D23" s="239">
        <v>514</v>
      </c>
      <c r="E23" s="227">
        <v>821</v>
      </c>
      <c r="F23" s="228">
        <v>519</v>
      </c>
      <c r="G23" s="228">
        <v>554</v>
      </c>
      <c r="H23" s="229">
        <v>524</v>
      </c>
      <c r="I23" s="229">
        <v>458</v>
      </c>
      <c r="J23" s="354">
        <v>479</v>
      </c>
      <c r="K23" s="354">
        <v>469</v>
      </c>
      <c r="L23" s="296">
        <v>474</v>
      </c>
      <c r="M23" s="296">
        <v>524</v>
      </c>
      <c r="N23" s="296">
        <v>1</v>
      </c>
      <c r="O23" s="296"/>
      <c r="P23" s="20"/>
      <c r="Q23" s="20"/>
      <c r="R23" s="24">
        <f t="shared" si="6"/>
        <v>1.5972762645914398</v>
      </c>
      <c r="S23" s="26">
        <f t="shared" si="7"/>
        <v>1.0674373795761078</v>
      </c>
      <c r="T23" s="22">
        <f t="shared" si="8"/>
        <v>0.87404580152671751</v>
      </c>
      <c r="U23" s="18">
        <f t="shared" si="9"/>
        <v>0.97912317327766174</v>
      </c>
      <c r="V23" s="28">
        <f t="shared" si="10"/>
        <v>1.1054852320675106</v>
      </c>
      <c r="W23" s="319">
        <f t="shared" si="4"/>
        <v>0</v>
      </c>
      <c r="X23" s="30">
        <f t="shared" si="5"/>
        <v>0.93722797517323964</v>
      </c>
      <c r="Y23" s="290"/>
    </row>
    <row r="24" spans="1:27" ht="38.25" customHeight="1" thickBot="1" x14ac:dyDescent="0.3">
      <c r="A24" s="394" t="s">
        <v>8</v>
      </c>
      <c r="B24" s="395"/>
      <c r="C24" s="395"/>
      <c r="D24" s="395"/>
      <c r="E24" s="395"/>
      <c r="F24" s="395"/>
      <c r="G24" s="395"/>
      <c r="H24" s="395"/>
      <c r="I24" s="395"/>
      <c r="J24" s="395"/>
      <c r="K24" s="395"/>
      <c r="L24" s="395"/>
      <c r="M24" s="396"/>
      <c r="R24" s="24"/>
      <c r="S24" s="26"/>
      <c r="T24" s="22"/>
      <c r="U24" s="18"/>
      <c r="V24" s="28"/>
      <c r="W24" s="319"/>
      <c r="X24" s="30"/>
      <c r="Y24" s="290"/>
      <c r="Z24" s="183">
        <f>(X28+X29+X31+X32+X33+X34+X35+X36+X38+X39)/10</f>
        <v>0.88473784332313055</v>
      </c>
      <c r="AA24" s="183">
        <f>Z24*финансовые!P22</f>
        <v>0.88439324480343429</v>
      </c>
    </row>
    <row r="25" spans="1:27" ht="31.5" customHeight="1" thickBot="1" x14ac:dyDescent="0.3">
      <c r="A25" s="392">
        <v>1</v>
      </c>
      <c r="B25" s="414" t="s">
        <v>236</v>
      </c>
      <c r="C25" s="400" t="s">
        <v>9</v>
      </c>
      <c r="D25" s="381">
        <v>0.5</v>
      </c>
      <c r="E25" s="383">
        <v>0.5</v>
      </c>
      <c r="F25" s="385">
        <v>0.4</v>
      </c>
      <c r="G25" s="385">
        <v>0.4</v>
      </c>
      <c r="H25" s="397">
        <v>1.9</v>
      </c>
      <c r="I25" s="397">
        <v>1.9</v>
      </c>
      <c r="J25" s="398">
        <v>1</v>
      </c>
      <c r="K25" s="398">
        <v>1</v>
      </c>
      <c r="L25" s="401">
        <v>2.2999999999999998</v>
      </c>
      <c r="M25" s="401">
        <v>2.2999999999999998</v>
      </c>
      <c r="N25" s="401">
        <v>1</v>
      </c>
      <c r="O25" s="401"/>
      <c r="R25" s="24"/>
      <c r="S25" s="26"/>
      <c r="T25" s="22"/>
      <c r="U25" s="18"/>
      <c r="V25" s="28"/>
      <c r="X25" s="30"/>
      <c r="Y25" s="290"/>
    </row>
    <row r="26" spans="1:27" thickBot="1" x14ac:dyDescent="0.3">
      <c r="A26" s="392"/>
      <c r="B26" s="379"/>
      <c r="C26" s="400"/>
      <c r="D26" s="381"/>
      <c r="E26" s="383"/>
      <c r="F26" s="385"/>
      <c r="G26" s="385"/>
      <c r="H26" s="397"/>
      <c r="I26" s="397"/>
      <c r="J26" s="398"/>
      <c r="K26" s="398"/>
      <c r="L26" s="401"/>
      <c r="M26" s="401"/>
      <c r="N26" s="401"/>
      <c r="O26" s="401"/>
      <c r="R26" s="24"/>
      <c r="S26" s="26"/>
      <c r="T26" s="22"/>
      <c r="U26" s="18"/>
      <c r="V26" s="28"/>
      <c r="W26" s="319"/>
      <c r="X26" s="30"/>
      <c r="Y26" s="290"/>
    </row>
    <row r="27" spans="1:27" thickBot="1" x14ac:dyDescent="0.3">
      <c r="A27" s="392"/>
      <c r="B27" s="379"/>
      <c r="C27" s="400"/>
      <c r="D27" s="381"/>
      <c r="E27" s="383"/>
      <c r="F27" s="385"/>
      <c r="G27" s="385"/>
      <c r="H27" s="397"/>
      <c r="I27" s="397"/>
      <c r="J27" s="398"/>
      <c r="K27" s="398"/>
      <c r="L27" s="401"/>
      <c r="M27" s="401"/>
      <c r="N27" s="401"/>
      <c r="O27" s="401"/>
      <c r="R27" s="24"/>
      <c r="S27" s="26"/>
      <c r="T27" s="22"/>
      <c r="U27" s="18"/>
      <c r="V27" s="28"/>
      <c r="W27" s="319"/>
      <c r="X27" s="30"/>
      <c r="Y27" s="290"/>
    </row>
    <row r="28" spans="1:27" ht="143.25" customHeight="1" thickBot="1" x14ac:dyDescent="0.3">
      <c r="A28" s="393"/>
      <c r="B28" s="415"/>
      <c r="C28" s="400"/>
      <c r="D28" s="381"/>
      <c r="E28" s="383"/>
      <c r="F28" s="385"/>
      <c r="G28" s="385"/>
      <c r="H28" s="397"/>
      <c r="I28" s="397"/>
      <c r="J28" s="398"/>
      <c r="K28" s="398"/>
      <c r="L28" s="401"/>
      <c r="M28" s="401"/>
      <c r="N28" s="401"/>
      <c r="O28" s="401"/>
      <c r="R28" s="24">
        <f>D25/E25</f>
        <v>1</v>
      </c>
      <c r="S28" s="26">
        <f>G25/F25</f>
        <v>1</v>
      </c>
      <c r="T28" s="22">
        <f>I25/H25</f>
        <v>1</v>
      </c>
      <c r="U28" s="18">
        <f>K25/J25</f>
        <v>1</v>
      </c>
      <c r="V28" s="28">
        <f>M25/L25</f>
        <v>1</v>
      </c>
      <c r="W28" s="319">
        <f>O25/N25</f>
        <v>0</v>
      </c>
      <c r="X28" s="30">
        <f t="shared" si="5"/>
        <v>0.83333333333333337</v>
      </c>
      <c r="Y28" s="290"/>
    </row>
    <row r="29" spans="1:27" thickBot="1" x14ac:dyDescent="0.3">
      <c r="A29" s="399">
        <v>2</v>
      </c>
      <c r="B29" s="378" t="s">
        <v>237</v>
      </c>
      <c r="C29" s="400" t="s">
        <v>10</v>
      </c>
      <c r="D29" s="381">
        <v>13</v>
      </c>
      <c r="E29" s="383">
        <v>13</v>
      </c>
      <c r="F29" s="385">
        <v>13</v>
      </c>
      <c r="G29" s="385">
        <v>13</v>
      </c>
      <c r="H29" s="397">
        <v>13</v>
      </c>
      <c r="I29" s="397">
        <v>13</v>
      </c>
      <c r="J29" s="398">
        <v>13</v>
      </c>
      <c r="K29" s="398">
        <v>13</v>
      </c>
      <c r="L29" s="401">
        <v>13</v>
      </c>
      <c r="M29" s="401">
        <v>13</v>
      </c>
      <c r="N29" s="401">
        <v>1</v>
      </c>
      <c r="O29" s="401"/>
      <c r="R29" s="24">
        <f t="shared" ref="R29:R72" si="16">E29/D29</f>
        <v>1</v>
      </c>
      <c r="S29" s="26">
        <f t="shared" ref="S29:S72" si="17">G29/F29</f>
        <v>1</v>
      </c>
      <c r="T29" s="22">
        <f t="shared" ref="T29:T72" si="18">I29/H29</f>
        <v>1</v>
      </c>
      <c r="U29" s="18">
        <f t="shared" ref="U29:U72" si="19">K29/J29</f>
        <v>1</v>
      </c>
      <c r="V29" s="28">
        <f t="shared" ref="V29:V72" si="20">M29/L29</f>
        <v>1</v>
      </c>
      <c r="W29" s="319">
        <f t="shared" si="4"/>
        <v>0</v>
      </c>
      <c r="X29" s="30">
        <f t="shared" si="5"/>
        <v>0.83333333333333337</v>
      </c>
      <c r="Y29" s="290"/>
    </row>
    <row r="30" spans="1:27" thickBot="1" x14ac:dyDescent="0.3">
      <c r="A30" s="393"/>
      <c r="B30" s="416"/>
      <c r="C30" s="400"/>
      <c r="D30" s="381"/>
      <c r="E30" s="383"/>
      <c r="F30" s="385"/>
      <c r="G30" s="385"/>
      <c r="H30" s="397"/>
      <c r="I30" s="397"/>
      <c r="J30" s="398"/>
      <c r="K30" s="398"/>
      <c r="L30" s="401"/>
      <c r="M30" s="401"/>
      <c r="N30" s="401"/>
      <c r="O30" s="401"/>
      <c r="R30" s="24"/>
      <c r="S30" s="26"/>
      <c r="T30" s="22"/>
      <c r="U30" s="18"/>
      <c r="V30" s="28"/>
      <c r="W30" s="319"/>
      <c r="X30" s="30"/>
      <c r="Y30" s="290"/>
    </row>
    <row r="31" spans="1:27" ht="60.75" thickBot="1" x14ac:dyDescent="0.3">
      <c r="A31" s="267">
        <v>3</v>
      </c>
      <c r="B31" s="1" t="s">
        <v>11</v>
      </c>
      <c r="C31" s="244" t="s">
        <v>9</v>
      </c>
      <c r="D31" s="240">
        <v>89</v>
      </c>
      <c r="E31" s="7">
        <v>98.9</v>
      </c>
      <c r="F31" s="11">
        <v>70</v>
      </c>
      <c r="G31" s="11">
        <v>99.3</v>
      </c>
      <c r="H31" s="15">
        <v>89</v>
      </c>
      <c r="I31" s="15">
        <v>99.1</v>
      </c>
      <c r="J31" s="349">
        <v>89</v>
      </c>
      <c r="K31" s="349">
        <v>98</v>
      </c>
      <c r="L31" s="297">
        <v>89</v>
      </c>
      <c r="M31" s="297">
        <v>98.8</v>
      </c>
      <c r="N31" s="297">
        <v>1</v>
      </c>
      <c r="O31" s="297"/>
      <c r="R31" s="24">
        <f>E31/D31</f>
        <v>1.1112359550561799</v>
      </c>
      <c r="S31" s="26">
        <f>G31/F31</f>
        <v>1.4185714285714286</v>
      </c>
      <c r="T31" s="22">
        <f>I31/H31</f>
        <v>1.1134831460674157</v>
      </c>
      <c r="U31" s="18">
        <f>K31/J31</f>
        <v>1.101123595505618</v>
      </c>
      <c r="V31" s="28">
        <f>M31/L31</f>
        <v>1.1101123595505618</v>
      </c>
      <c r="W31" s="319">
        <f t="shared" si="4"/>
        <v>0</v>
      </c>
      <c r="X31" s="30">
        <f t="shared" si="5"/>
        <v>0.97575441412520059</v>
      </c>
      <c r="Y31" s="290"/>
    </row>
    <row r="32" spans="1:27" ht="95.25" thickBot="1" x14ac:dyDescent="0.3">
      <c r="A32" s="267">
        <v>4</v>
      </c>
      <c r="B32" s="4" t="s">
        <v>12</v>
      </c>
      <c r="C32" s="244" t="s">
        <v>13</v>
      </c>
      <c r="D32" s="240" t="s">
        <v>59</v>
      </c>
      <c r="E32" s="7" t="s">
        <v>59</v>
      </c>
      <c r="F32" s="11" t="s">
        <v>59</v>
      </c>
      <c r="G32" s="11" t="s">
        <v>59</v>
      </c>
      <c r="H32" s="15" t="s">
        <v>59</v>
      </c>
      <c r="I32" s="15" t="s">
        <v>59</v>
      </c>
      <c r="J32" s="349" t="s">
        <v>59</v>
      </c>
      <c r="K32" s="349" t="s">
        <v>59</v>
      </c>
      <c r="L32" s="297" t="s">
        <v>59</v>
      </c>
      <c r="M32" s="297" t="s">
        <v>258</v>
      </c>
      <c r="N32" s="297">
        <v>1</v>
      </c>
      <c r="O32" s="297"/>
      <c r="R32" s="24">
        <v>1</v>
      </c>
      <c r="S32" s="26">
        <v>1</v>
      </c>
      <c r="T32" s="22">
        <v>1</v>
      </c>
      <c r="U32" s="18">
        <v>1</v>
      </c>
      <c r="V32" s="28">
        <v>1</v>
      </c>
      <c r="W32" s="319">
        <f t="shared" si="4"/>
        <v>0</v>
      </c>
      <c r="X32" s="30">
        <f t="shared" si="5"/>
        <v>0.83333333333333337</v>
      </c>
      <c r="Y32" s="290"/>
    </row>
    <row r="33" spans="1:27" ht="30.75" thickBot="1" x14ac:dyDescent="0.3">
      <c r="A33" s="267">
        <v>5</v>
      </c>
      <c r="B33" s="1" t="s">
        <v>238</v>
      </c>
      <c r="C33" s="244" t="s">
        <v>9</v>
      </c>
      <c r="D33" s="241">
        <v>80</v>
      </c>
      <c r="E33" s="31">
        <v>99.5</v>
      </c>
      <c r="F33" s="32">
        <v>80</v>
      </c>
      <c r="G33" s="32">
        <v>99.6</v>
      </c>
      <c r="H33" s="33">
        <v>80</v>
      </c>
      <c r="I33" s="33">
        <v>98.1</v>
      </c>
      <c r="J33" s="353">
        <v>80</v>
      </c>
      <c r="K33" s="353">
        <v>101.2</v>
      </c>
      <c r="L33" s="298">
        <v>97.7</v>
      </c>
      <c r="M33" s="298">
        <v>122.1</v>
      </c>
      <c r="N33" s="298">
        <v>1</v>
      </c>
      <c r="O33" s="298"/>
      <c r="R33" s="24">
        <f>E33/D33</f>
        <v>1.2437499999999999</v>
      </c>
      <c r="S33" s="26">
        <f t="shared" si="17"/>
        <v>1.2449999999999999</v>
      </c>
      <c r="T33" s="22">
        <f t="shared" si="18"/>
        <v>1.2262499999999998</v>
      </c>
      <c r="U33" s="18">
        <f t="shared" si="19"/>
        <v>1.2650000000000001</v>
      </c>
      <c r="V33" s="28">
        <f t="shared" si="20"/>
        <v>1.2497441146366426</v>
      </c>
      <c r="W33" s="319">
        <f t="shared" si="4"/>
        <v>0</v>
      </c>
      <c r="X33" s="30">
        <f t="shared" si="5"/>
        <v>1.0382906857727736</v>
      </c>
      <c r="Y33" s="290"/>
    </row>
    <row r="34" spans="1:27" ht="126.75" thickBot="1" x14ac:dyDescent="0.3">
      <c r="A34" s="267">
        <v>6</v>
      </c>
      <c r="B34" s="4" t="s">
        <v>14</v>
      </c>
      <c r="C34" s="244" t="s">
        <v>15</v>
      </c>
      <c r="D34" s="240" t="s">
        <v>244</v>
      </c>
      <c r="E34" s="7" t="s">
        <v>244</v>
      </c>
      <c r="F34" s="11" t="s">
        <v>244</v>
      </c>
      <c r="G34" s="11" t="s">
        <v>244</v>
      </c>
      <c r="H34" s="15" t="s">
        <v>244</v>
      </c>
      <c r="I34" s="15" t="s">
        <v>244</v>
      </c>
      <c r="J34" s="349" t="s">
        <v>244</v>
      </c>
      <c r="K34" s="349" t="s">
        <v>244</v>
      </c>
      <c r="L34" s="297" t="s">
        <v>244</v>
      </c>
      <c r="M34" s="297" t="s">
        <v>259</v>
      </c>
      <c r="N34" s="297">
        <v>1</v>
      </c>
      <c r="O34" s="297"/>
      <c r="R34" s="24">
        <v>1</v>
      </c>
      <c r="S34" s="26">
        <v>1</v>
      </c>
      <c r="T34" s="22">
        <v>1</v>
      </c>
      <c r="U34" s="18">
        <v>1</v>
      </c>
      <c r="V34" s="28">
        <v>1</v>
      </c>
      <c r="W34" s="319">
        <f t="shared" si="4"/>
        <v>0</v>
      </c>
      <c r="X34" s="30">
        <f t="shared" si="5"/>
        <v>0.83333333333333337</v>
      </c>
      <c r="Y34" s="290"/>
    </row>
    <row r="35" spans="1:27" ht="63.75" thickBot="1" x14ac:dyDescent="0.3">
      <c r="A35" s="267">
        <v>7</v>
      </c>
      <c r="B35" s="1" t="s">
        <v>16</v>
      </c>
      <c r="C35" s="244" t="s">
        <v>15</v>
      </c>
      <c r="D35" s="240" t="s">
        <v>244</v>
      </c>
      <c r="E35" s="7" t="s">
        <v>244</v>
      </c>
      <c r="F35" s="11" t="s">
        <v>244</v>
      </c>
      <c r="G35" s="11" t="s">
        <v>244</v>
      </c>
      <c r="H35" s="15" t="s">
        <v>244</v>
      </c>
      <c r="I35" s="15" t="s">
        <v>244</v>
      </c>
      <c r="J35" s="349" t="s">
        <v>244</v>
      </c>
      <c r="K35" s="349" t="s">
        <v>244</v>
      </c>
      <c r="L35" s="297" t="s">
        <v>244</v>
      </c>
      <c r="M35" s="297" t="s">
        <v>259</v>
      </c>
      <c r="N35" s="297">
        <v>1</v>
      </c>
      <c r="O35" s="297"/>
      <c r="R35" s="24">
        <v>1</v>
      </c>
      <c r="S35" s="26">
        <v>1</v>
      </c>
      <c r="T35" s="22">
        <v>1</v>
      </c>
      <c r="U35" s="18">
        <v>1</v>
      </c>
      <c r="V35" s="28">
        <v>1</v>
      </c>
      <c r="W35" s="319">
        <f t="shared" si="4"/>
        <v>0</v>
      </c>
      <c r="X35" s="30">
        <f t="shared" si="5"/>
        <v>0.83333333333333337</v>
      </c>
      <c r="Y35" s="290"/>
    </row>
    <row r="36" spans="1:27" ht="48" thickBot="1" x14ac:dyDescent="0.3">
      <c r="A36" s="267">
        <v>8</v>
      </c>
      <c r="B36" s="4" t="s">
        <v>17</v>
      </c>
      <c r="C36" s="244" t="s">
        <v>18</v>
      </c>
      <c r="D36" s="240" t="s">
        <v>59</v>
      </c>
      <c r="E36" s="7" t="s">
        <v>59</v>
      </c>
      <c r="F36" s="11" t="s">
        <v>59</v>
      </c>
      <c r="G36" s="11" t="s">
        <v>59</v>
      </c>
      <c r="H36" s="15" t="s">
        <v>59</v>
      </c>
      <c r="I36" s="15" t="s">
        <v>59</v>
      </c>
      <c r="J36" s="349" t="s">
        <v>59</v>
      </c>
      <c r="K36" s="349" t="s">
        <v>59</v>
      </c>
      <c r="L36" s="297" t="s">
        <v>59</v>
      </c>
      <c r="M36" s="297" t="s">
        <v>258</v>
      </c>
      <c r="N36" s="297">
        <v>1</v>
      </c>
      <c r="O36" s="297"/>
      <c r="R36" s="24">
        <v>1</v>
      </c>
      <c r="S36" s="26">
        <v>1</v>
      </c>
      <c r="T36" s="22">
        <v>1</v>
      </c>
      <c r="U36" s="18">
        <v>1</v>
      </c>
      <c r="V36" s="28">
        <v>1</v>
      </c>
      <c r="W36" s="319">
        <f t="shared" si="4"/>
        <v>0</v>
      </c>
      <c r="X36" s="30">
        <f t="shared" si="5"/>
        <v>0.83333333333333337</v>
      </c>
      <c r="Y36" s="290"/>
    </row>
    <row r="37" spans="1:27" ht="285.75" customHeight="1" thickBot="1" x14ac:dyDescent="0.3">
      <c r="A37" s="399">
        <v>9</v>
      </c>
      <c r="B37" s="378" t="s">
        <v>19</v>
      </c>
      <c r="C37" s="244" t="s">
        <v>20</v>
      </c>
      <c r="D37" s="240"/>
      <c r="E37" s="7"/>
      <c r="F37" s="11"/>
      <c r="G37" s="11"/>
      <c r="H37" s="397" t="s">
        <v>59</v>
      </c>
      <c r="I37" s="397" t="s">
        <v>59</v>
      </c>
      <c r="J37" s="398" t="s">
        <v>59</v>
      </c>
      <c r="K37" s="398" t="s">
        <v>59</v>
      </c>
      <c r="L37" s="297" t="s">
        <v>59</v>
      </c>
      <c r="M37" s="297" t="s">
        <v>258</v>
      </c>
      <c r="N37" s="401">
        <v>1</v>
      </c>
      <c r="O37" s="401"/>
      <c r="X37" s="30"/>
      <c r="Y37" s="290"/>
    </row>
    <row r="38" spans="1:27" ht="56.25" customHeight="1" thickBot="1" x14ac:dyDescent="0.3">
      <c r="A38" s="392"/>
      <c r="B38" s="379"/>
      <c r="C38" s="286" t="s">
        <v>21</v>
      </c>
      <c r="D38" s="238" t="s">
        <v>59</v>
      </c>
      <c r="E38" s="6" t="s">
        <v>59</v>
      </c>
      <c r="F38" s="10" t="s">
        <v>59</v>
      </c>
      <c r="G38" s="10" t="s">
        <v>59</v>
      </c>
      <c r="H38" s="405"/>
      <c r="I38" s="405"/>
      <c r="J38" s="406"/>
      <c r="K38" s="406"/>
      <c r="L38" s="297" t="s">
        <v>59</v>
      </c>
      <c r="M38" s="297" t="s">
        <v>258</v>
      </c>
      <c r="N38" s="402"/>
      <c r="O38" s="402"/>
      <c r="R38" s="24">
        <v>1</v>
      </c>
      <c r="S38" s="26">
        <v>1</v>
      </c>
      <c r="T38" s="22">
        <v>1</v>
      </c>
      <c r="U38" s="18">
        <v>1</v>
      </c>
      <c r="V38" s="28">
        <v>1</v>
      </c>
      <c r="W38" s="319">
        <f>O37/N37</f>
        <v>0</v>
      </c>
      <c r="X38" s="30">
        <f t="shared" si="5"/>
        <v>0.83333333333333337</v>
      </c>
      <c r="Y38" s="290"/>
    </row>
    <row r="39" spans="1:27" ht="145.5" customHeight="1" thickBot="1" x14ac:dyDescent="0.3">
      <c r="A39" s="287">
        <v>10</v>
      </c>
      <c r="B39" s="244" t="s">
        <v>250</v>
      </c>
      <c r="C39" s="288" t="s">
        <v>251</v>
      </c>
      <c r="D39" s="7"/>
      <c r="E39" s="7"/>
      <c r="F39" s="11">
        <v>8</v>
      </c>
      <c r="G39" s="11">
        <v>8</v>
      </c>
      <c r="H39" s="285"/>
      <c r="I39" s="285"/>
      <c r="J39" s="352"/>
      <c r="K39" s="352"/>
      <c r="L39" s="299"/>
      <c r="M39" s="299"/>
      <c r="N39" s="315"/>
      <c r="O39" s="315"/>
      <c r="R39" s="24"/>
      <c r="S39" s="26">
        <v>1</v>
      </c>
      <c r="T39" s="22"/>
      <c r="U39" s="18"/>
      <c r="V39" s="28"/>
      <c r="W39" s="319"/>
      <c r="X39" s="30">
        <f>(R39+S39)/1</f>
        <v>1</v>
      </c>
      <c r="Y39" s="290"/>
    </row>
    <row r="40" spans="1:27" ht="15.75" customHeight="1" x14ac:dyDescent="0.25">
      <c r="A40" s="403" t="s">
        <v>22</v>
      </c>
      <c r="B40" s="404"/>
      <c r="C40" s="404"/>
      <c r="D40" s="404"/>
      <c r="E40" s="404"/>
      <c r="F40" s="404"/>
      <c r="G40" s="404"/>
      <c r="H40" s="404"/>
      <c r="I40" s="404"/>
      <c r="J40" s="404"/>
      <c r="K40" s="404"/>
      <c r="L40" s="404"/>
      <c r="M40" s="404"/>
      <c r="R40" s="24"/>
      <c r="S40" s="26"/>
      <c r="T40" s="22"/>
      <c r="U40" s="18"/>
      <c r="V40" s="28"/>
      <c r="W40" s="319"/>
      <c r="X40" s="30"/>
      <c r="Y40" s="290"/>
    </row>
    <row r="41" spans="1:27" ht="29.25" customHeight="1" thickBot="1" x14ac:dyDescent="0.3">
      <c r="A41" s="390" t="s">
        <v>23</v>
      </c>
      <c r="B41" s="391"/>
      <c r="C41" s="391"/>
      <c r="D41" s="391"/>
      <c r="E41" s="391"/>
      <c r="F41" s="391"/>
      <c r="G41" s="391"/>
      <c r="H41" s="391"/>
      <c r="I41" s="391"/>
      <c r="J41" s="391"/>
      <c r="K41" s="391"/>
      <c r="L41" s="391"/>
      <c r="M41" s="391"/>
      <c r="R41" s="24"/>
      <c r="S41" s="26"/>
      <c r="T41" s="22"/>
      <c r="U41" s="18"/>
      <c r="V41" s="28"/>
      <c r="W41" s="319"/>
      <c r="X41" s="30"/>
      <c r="Y41" s="290"/>
      <c r="Z41" s="183">
        <f>(X42+X43+X44)/3</f>
        <v>1.0322751322751322</v>
      </c>
      <c r="AA41" s="183">
        <f>Z41*финансовые!P42</f>
        <v>0.98080844011093959</v>
      </c>
    </row>
    <row r="42" spans="1:27" ht="75.75" thickBot="1" x14ac:dyDescent="0.3">
      <c r="A42" s="267">
        <v>1</v>
      </c>
      <c r="B42" s="230" t="s">
        <v>25</v>
      </c>
      <c r="C42" s="226" t="s">
        <v>24</v>
      </c>
      <c r="D42" s="240">
        <v>5</v>
      </c>
      <c r="E42" s="7">
        <v>14</v>
      </c>
      <c r="F42" s="11">
        <v>5</v>
      </c>
      <c r="G42" s="11">
        <v>3</v>
      </c>
      <c r="H42" s="15">
        <v>5</v>
      </c>
      <c r="I42" s="15">
        <v>5</v>
      </c>
      <c r="J42" s="349">
        <v>3</v>
      </c>
      <c r="K42" s="349">
        <v>3</v>
      </c>
      <c r="L42" s="297">
        <v>3</v>
      </c>
      <c r="M42" s="297">
        <v>5</v>
      </c>
      <c r="N42" s="297">
        <v>1</v>
      </c>
      <c r="O42" s="297"/>
      <c r="R42" s="24">
        <f t="shared" si="16"/>
        <v>2.8</v>
      </c>
      <c r="S42" s="26">
        <f t="shared" si="17"/>
        <v>0.6</v>
      </c>
      <c r="T42" s="22">
        <f t="shared" si="18"/>
        <v>1</v>
      </c>
      <c r="U42" s="18">
        <f t="shared" si="19"/>
        <v>1</v>
      </c>
      <c r="V42" s="28">
        <f t="shared" si="20"/>
        <v>1.6666666666666667</v>
      </c>
      <c r="W42" s="319">
        <f t="shared" si="4"/>
        <v>0</v>
      </c>
      <c r="X42" s="30">
        <f t="shared" si="5"/>
        <v>1.1777777777777778</v>
      </c>
      <c r="Y42" s="290"/>
    </row>
    <row r="43" spans="1:27" ht="69.75" customHeight="1" thickBot="1" x14ac:dyDescent="0.3">
      <c r="A43" s="267">
        <v>2</v>
      </c>
      <c r="B43" s="232" t="s">
        <v>27</v>
      </c>
      <c r="C43" s="226" t="s">
        <v>24</v>
      </c>
      <c r="D43" s="240">
        <v>10</v>
      </c>
      <c r="E43" s="7">
        <v>1</v>
      </c>
      <c r="F43" s="11">
        <v>10</v>
      </c>
      <c r="G43" s="11">
        <v>0</v>
      </c>
      <c r="H43" s="15">
        <v>10</v>
      </c>
      <c r="I43" s="15">
        <v>11</v>
      </c>
      <c r="J43" s="349">
        <v>10</v>
      </c>
      <c r="K43" s="349">
        <v>9</v>
      </c>
      <c r="L43" s="297">
        <v>10</v>
      </c>
      <c r="M43" s="297">
        <v>4</v>
      </c>
      <c r="N43" s="297">
        <v>1</v>
      </c>
      <c r="O43" s="297"/>
      <c r="R43" s="24">
        <f t="shared" si="16"/>
        <v>0.1</v>
      </c>
      <c r="S43" s="26">
        <f t="shared" si="17"/>
        <v>0</v>
      </c>
      <c r="T43" s="22">
        <f t="shared" si="18"/>
        <v>1.1000000000000001</v>
      </c>
      <c r="U43" s="18">
        <f t="shared" si="19"/>
        <v>0.9</v>
      </c>
      <c r="V43" s="28">
        <f t="shared" si="20"/>
        <v>0.4</v>
      </c>
      <c r="W43" s="319">
        <f t="shared" si="4"/>
        <v>0</v>
      </c>
      <c r="X43" s="30">
        <f t="shared" si="5"/>
        <v>0.41666666666666669</v>
      </c>
      <c r="Y43" s="290"/>
    </row>
    <row r="44" spans="1:27" ht="80.25" customHeight="1" thickBot="1" x14ac:dyDescent="0.3">
      <c r="A44" s="267">
        <v>3</v>
      </c>
      <c r="B44" s="232" t="s">
        <v>26</v>
      </c>
      <c r="C44" s="226" t="s">
        <v>24</v>
      </c>
      <c r="D44" s="240">
        <v>70</v>
      </c>
      <c r="E44" s="7">
        <v>185</v>
      </c>
      <c r="F44" s="11">
        <v>70</v>
      </c>
      <c r="G44" s="11">
        <v>59</v>
      </c>
      <c r="H44" s="15">
        <v>70</v>
      </c>
      <c r="I44" s="15">
        <v>133</v>
      </c>
      <c r="J44" s="349">
        <v>70</v>
      </c>
      <c r="K44" s="349">
        <v>121</v>
      </c>
      <c r="L44" s="297">
        <v>70</v>
      </c>
      <c r="M44" s="297">
        <v>133</v>
      </c>
      <c r="N44" s="297">
        <v>1</v>
      </c>
      <c r="O44" s="297"/>
      <c r="R44" s="24">
        <f t="shared" si="16"/>
        <v>2.6428571428571428</v>
      </c>
      <c r="S44" s="26">
        <f t="shared" si="17"/>
        <v>0.84285714285714286</v>
      </c>
      <c r="T44" s="22">
        <f t="shared" si="18"/>
        <v>1.9</v>
      </c>
      <c r="U44" s="18">
        <f t="shared" si="19"/>
        <v>1.7285714285714286</v>
      </c>
      <c r="V44" s="28">
        <f t="shared" si="20"/>
        <v>1.9</v>
      </c>
      <c r="W44" s="319">
        <f t="shared" si="4"/>
        <v>0</v>
      </c>
      <c r="X44" s="30">
        <f t="shared" si="5"/>
        <v>1.5023809523809524</v>
      </c>
      <c r="Y44" s="290"/>
    </row>
    <row r="45" spans="1:27" ht="51" customHeight="1" thickBot="1" x14ac:dyDescent="0.3">
      <c r="A45" s="390" t="s">
        <v>28</v>
      </c>
      <c r="B45" s="391"/>
      <c r="C45" s="391"/>
      <c r="D45" s="391"/>
      <c r="E45" s="391"/>
      <c r="F45" s="391"/>
      <c r="G45" s="391"/>
      <c r="H45" s="391"/>
      <c r="I45" s="391"/>
      <c r="J45" s="391"/>
      <c r="K45" s="391"/>
      <c r="L45" s="391"/>
      <c r="M45" s="391"/>
      <c r="R45" s="24"/>
      <c r="S45" s="26"/>
      <c r="T45" s="22"/>
      <c r="U45" s="18"/>
      <c r="V45" s="28"/>
      <c r="W45" s="319"/>
      <c r="X45" s="30"/>
      <c r="Y45" s="290"/>
      <c r="Z45" s="183">
        <f>(X46+X47+X48)/3</f>
        <v>0.83333333333333337</v>
      </c>
      <c r="AA45" s="183">
        <f>Z45*финансовые!P67</f>
        <v>0.8274111720947176</v>
      </c>
    </row>
    <row r="46" spans="1:27" ht="45.75" thickBot="1" x14ac:dyDescent="0.3">
      <c r="A46" s="268">
        <v>1</v>
      </c>
      <c r="B46" s="231" t="s">
        <v>29</v>
      </c>
      <c r="C46" s="243" t="s">
        <v>30</v>
      </c>
      <c r="D46" s="240">
        <v>100</v>
      </c>
      <c r="E46" s="7">
        <v>100</v>
      </c>
      <c r="F46" s="11">
        <v>100</v>
      </c>
      <c r="G46" s="11">
        <v>100</v>
      </c>
      <c r="H46" s="15">
        <v>100</v>
      </c>
      <c r="I46" s="15">
        <v>100</v>
      </c>
      <c r="J46" s="349">
        <v>100</v>
      </c>
      <c r="K46" s="349">
        <v>100</v>
      </c>
      <c r="L46" s="297">
        <v>100</v>
      </c>
      <c r="M46" s="297">
        <v>100</v>
      </c>
      <c r="N46" s="297">
        <v>1</v>
      </c>
      <c r="O46" s="297"/>
      <c r="R46" s="24">
        <f t="shared" si="16"/>
        <v>1</v>
      </c>
      <c r="S46" s="26">
        <f t="shared" si="17"/>
        <v>1</v>
      </c>
      <c r="T46" s="22">
        <f t="shared" si="18"/>
        <v>1</v>
      </c>
      <c r="U46" s="18">
        <f t="shared" si="19"/>
        <v>1</v>
      </c>
      <c r="V46" s="28">
        <f t="shared" si="20"/>
        <v>1</v>
      </c>
      <c r="W46" s="319">
        <f t="shared" si="4"/>
        <v>0</v>
      </c>
      <c r="X46" s="30">
        <f t="shared" si="5"/>
        <v>0.83333333333333337</v>
      </c>
      <c r="Y46" s="290"/>
    </row>
    <row r="47" spans="1:27" ht="45.75" thickBot="1" x14ac:dyDescent="0.3">
      <c r="A47" s="268">
        <v>2</v>
      </c>
      <c r="B47" s="247" t="s">
        <v>31</v>
      </c>
      <c r="C47" s="243" t="s">
        <v>30</v>
      </c>
      <c r="D47" s="240">
        <v>6</v>
      </c>
      <c r="E47" s="7">
        <v>6</v>
      </c>
      <c r="F47" s="11">
        <v>6</v>
      </c>
      <c r="G47" s="11">
        <v>6</v>
      </c>
      <c r="H47" s="15">
        <v>6</v>
      </c>
      <c r="I47" s="15">
        <v>6</v>
      </c>
      <c r="J47" s="349">
        <v>6</v>
      </c>
      <c r="K47" s="349">
        <v>6</v>
      </c>
      <c r="L47" s="297">
        <v>6</v>
      </c>
      <c r="M47" s="297">
        <v>6</v>
      </c>
      <c r="N47" s="297">
        <v>1</v>
      </c>
      <c r="O47" s="297"/>
      <c r="R47" s="24">
        <f t="shared" si="16"/>
        <v>1</v>
      </c>
      <c r="S47" s="26">
        <f t="shared" si="17"/>
        <v>1</v>
      </c>
      <c r="T47" s="22">
        <f t="shared" si="18"/>
        <v>1</v>
      </c>
      <c r="U47" s="18">
        <f t="shared" si="19"/>
        <v>1</v>
      </c>
      <c r="V47" s="28">
        <f t="shared" si="20"/>
        <v>1</v>
      </c>
      <c r="W47" s="319">
        <f t="shared" si="4"/>
        <v>0</v>
      </c>
      <c r="X47" s="30">
        <f t="shared" si="5"/>
        <v>0.83333333333333337</v>
      </c>
      <c r="Y47" s="290"/>
    </row>
    <row r="48" spans="1:27" ht="135.75" thickBot="1" x14ac:dyDescent="0.3">
      <c r="A48" s="264">
        <v>3</v>
      </c>
      <c r="B48" s="247" t="s">
        <v>32</v>
      </c>
      <c r="C48" s="243" t="s">
        <v>33</v>
      </c>
      <c r="D48" s="238">
        <v>0</v>
      </c>
      <c r="E48" s="6">
        <v>0</v>
      </c>
      <c r="F48" s="10">
        <v>0</v>
      </c>
      <c r="G48" s="10">
        <v>0</v>
      </c>
      <c r="H48" s="14">
        <v>0</v>
      </c>
      <c r="I48" s="14">
        <v>0</v>
      </c>
      <c r="J48" s="350">
        <v>0</v>
      </c>
      <c r="K48" s="350">
        <v>0</v>
      </c>
      <c r="L48" s="295">
        <v>0</v>
      </c>
      <c r="M48" s="295">
        <v>0</v>
      </c>
      <c r="N48" s="295">
        <v>1</v>
      </c>
      <c r="O48" s="295"/>
      <c r="R48" s="24">
        <v>1</v>
      </c>
      <c r="S48" s="26">
        <v>1</v>
      </c>
      <c r="T48" s="22">
        <v>1</v>
      </c>
      <c r="U48" s="18">
        <v>1</v>
      </c>
      <c r="V48" s="28">
        <v>1</v>
      </c>
      <c r="W48" s="319">
        <f t="shared" si="4"/>
        <v>0</v>
      </c>
      <c r="X48" s="30">
        <f t="shared" si="5"/>
        <v>0.83333333333333337</v>
      </c>
      <c r="Y48" s="290"/>
    </row>
    <row r="49" spans="1:27" ht="33" customHeight="1" thickBot="1" x14ac:dyDescent="0.3">
      <c r="A49" s="380" t="s">
        <v>34</v>
      </c>
      <c r="B49" s="380"/>
      <c r="C49" s="380"/>
      <c r="D49" s="380"/>
      <c r="E49" s="380"/>
      <c r="F49" s="380"/>
      <c r="G49" s="380"/>
      <c r="H49" s="380"/>
      <c r="I49" s="380"/>
      <c r="J49" s="380"/>
      <c r="K49" s="380"/>
      <c r="L49" s="380"/>
      <c r="M49" s="380"/>
      <c r="R49" s="24"/>
      <c r="S49" s="26"/>
      <c r="T49" s="22"/>
      <c r="U49" s="18"/>
      <c r="V49" s="28"/>
      <c r="W49" s="319"/>
      <c r="X49" s="30"/>
      <c r="Y49" s="290"/>
      <c r="Z49" s="183">
        <f>(X50+X52)/2</f>
        <v>1.9434856916172685</v>
      </c>
      <c r="AA49" s="183">
        <f>Z49*финансовые!P84</f>
        <v>1.9434856916172685</v>
      </c>
    </row>
    <row r="50" spans="1:27" ht="53.25" customHeight="1" thickBot="1" x14ac:dyDescent="0.3">
      <c r="A50" s="269">
        <v>1</v>
      </c>
      <c r="B50" s="230" t="s">
        <v>229</v>
      </c>
      <c r="C50" s="243" t="s">
        <v>52</v>
      </c>
      <c r="D50" s="381">
        <v>1300</v>
      </c>
      <c r="E50" s="383">
        <v>1300</v>
      </c>
      <c r="F50" s="385">
        <v>1300</v>
      </c>
      <c r="G50" s="385">
        <v>1300</v>
      </c>
      <c r="H50" s="397">
        <v>1300</v>
      </c>
      <c r="I50" s="397">
        <v>1153</v>
      </c>
      <c r="J50" s="398">
        <v>1300</v>
      </c>
      <c r="K50" s="398">
        <v>1300</v>
      </c>
      <c r="L50" s="401">
        <v>1300</v>
      </c>
      <c r="M50" s="401">
        <v>1300</v>
      </c>
      <c r="N50" s="401">
        <v>1</v>
      </c>
      <c r="O50" s="401"/>
      <c r="R50" s="24">
        <f t="shared" si="16"/>
        <v>1</v>
      </c>
      <c r="S50" s="26">
        <f>G50/F50</f>
        <v>1</v>
      </c>
      <c r="T50" s="22">
        <f t="shared" si="18"/>
        <v>0.88692307692307693</v>
      </c>
      <c r="U50" s="18">
        <f t="shared" si="19"/>
        <v>1</v>
      </c>
      <c r="V50" s="28">
        <f t="shared" si="20"/>
        <v>1</v>
      </c>
      <c r="W50" s="319">
        <f t="shared" si="4"/>
        <v>0</v>
      </c>
      <c r="X50" s="30">
        <f t="shared" si="5"/>
        <v>0.81448717948717952</v>
      </c>
      <c r="Y50" s="290"/>
    </row>
    <row r="51" spans="1:27" ht="16.5" hidden="1" customHeight="1" thickBot="1" x14ac:dyDescent="0.3">
      <c r="A51" s="270" t="s">
        <v>35</v>
      </c>
      <c r="B51" s="232" t="s">
        <v>230</v>
      </c>
      <c r="C51" s="244" t="s">
        <v>36</v>
      </c>
      <c r="D51" s="381"/>
      <c r="E51" s="383"/>
      <c r="F51" s="385"/>
      <c r="G51" s="385"/>
      <c r="H51" s="397"/>
      <c r="I51" s="397"/>
      <c r="J51" s="398"/>
      <c r="K51" s="398"/>
      <c r="L51" s="401"/>
      <c r="M51" s="401"/>
      <c r="N51" s="401"/>
      <c r="O51" s="401"/>
      <c r="R51" s="24" t="e">
        <f t="shared" si="16"/>
        <v>#DIV/0!</v>
      </c>
      <c r="S51" s="26" t="e">
        <f t="shared" si="17"/>
        <v>#DIV/0!</v>
      </c>
      <c r="T51" s="22" t="e">
        <f t="shared" si="18"/>
        <v>#DIV/0!</v>
      </c>
      <c r="U51" s="18" t="e">
        <f t="shared" si="19"/>
        <v>#DIV/0!</v>
      </c>
      <c r="V51" s="28" t="e">
        <f t="shared" si="20"/>
        <v>#DIV/0!</v>
      </c>
      <c r="W51" s="319" t="e">
        <f t="shared" si="4"/>
        <v>#DIV/0!</v>
      </c>
      <c r="X51" s="30" t="e">
        <f t="shared" si="5"/>
        <v>#DIV/0!</v>
      </c>
      <c r="Y51" s="290"/>
    </row>
    <row r="52" spans="1:27" ht="90.75" customHeight="1" thickBot="1" x14ac:dyDescent="0.3">
      <c r="A52" s="269">
        <v>2</v>
      </c>
      <c r="B52" s="387" t="s">
        <v>38</v>
      </c>
      <c r="C52" s="243" t="s">
        <v>39</v>
      </c>
      <c r="D52" s="381">
        <v>82298</v>
      </c>
      <c r="E52" s="383">
        <v>82298</v>
      </c>
      <c r="F52" s="385">
        <v>82298</v>
      </c>
      <c r="G52" s="385">
        <v>601957.82999999996</v>
      </c>
      <c r="H52" s="397">
        <v>82298</v>
      </c>
      <c r="I52" s="397">
        <v>668304</v>
      </c>
      <c r="J52" s="398">
        <v>82298</v>
      </c>
      <c r="K52" s="398">
        <v>82298</v>
      </c>
      <c r="L52" s="401">
        <v>82298</v>
      </c>
      <c r="M52" s="401">
        <v>82298</v>
      </c>
      <c r="N52" s="401">
        <v>1</v>
      </c>
      <c r="O52" s="401"/>
      <c r="R52" s="24">
        <f t="shared" si="16"/>
        <v>1</v>
      </c>
      <c r="S52" s="26">
        <f>G52/F52</f>
        <v>7.3143676638557436</v>
      </c>
      <c r="T52" s="22">
        <f t="shared" si="18"/>
        <v>8.1205375586283992</v>
      </c>
      <c r="U52" s="18">
        <f t="shared" si="19"/>
        <v>1</v>
      </c>
      <c r="V52" s="28">
        <f t="shared" si="20"/>
        <v>1</v>
      </c>
      <c r="W52" s="319">
        <f t="shared" si="4"/>
        <v>0</v>
      </c>
      <c r="X52" s="30">
        <f t="shared" si="5"/>
        <v>3.0724842037473574</v>
      </c>
      <c r="Y52" s="290"/>
    </row>
    <row r="53" spans="1:27" ht="16.5" hidden="1" thickBot="1" x14ac:dyDescent="0.3">
      <c r="A53" s="270" t="s">
        <v>37</v>
      </c>
      <c r="B53" s="387"/>
      <c r="C53" s="244" t="s">
        <v>39</v>
      </c>
      <c r="D53" s="381"/>
      <c r="E53" s="383"/>
      <c r="F53" s="385"/>
      <c r="G53" s="385"/>
      <c r="H53" s="397"/>
      <c r="I53" s="397"/>
      <c r="J53" s="398"/>
      <c r="K53" s="398"/>
      <c r="L53" s="401"/>
      <c r="M53" s="401"/>
      <c r="N53" s="401"/>
      <c r="O53" s="401"/>
      <c r="R53" s="24" t="e">
        <f t="shared" si="16"/>
        <v>#DIV/0!</v>
      </c>
      <c r="S53" s="26" t="e">
        <f t="shared" si="17"/>
        <v>#DIV/0!</v>
      </c>
      <c r="T53" s="22" t="e">
        <f t="shared" si="18"/>
        <v>#DIV/0!</v>
      </c>
      <c r="U53" s="18" t="e">
        <f t="shared" si="19"/>
        <v>#DIV/0!</v>
      </c>
      <c r="V53" s="28" t="e">
        <f t="shared" si="20"/>
        <v>#DIV/0!</v>
      </c>
      <c r="W53" s="319" t="e">
        <f t="shared" si="4"/>
        <v>#DIV/0!</v>
      </c>
      <c r="X53" s="30" t="e">
        <f t="shared" si="5"/>
        <v>#DIV/0!</v>
      </c>
      <c r="Y53" s="290"/>
    </row>
    <row r="54" spans="1:27" ht="18" hidden="1" thickBot="1" x14ac:dyDescent="0.3">
      <c r="A54" s="271" t="s">
        <v>40</v>
      </c>
      <c r="B54" s="387"/>
      <c r="C54" s="245"/>
      <c r="D54" s="381"/>
      <c r="E54" s="383"/>
      <c r="F54" s="385"/>
      <c r="G54" s="385"/>
      <c r="H54" s="397"/>
      <c r="I54" s="397"/>
      <c r="J54" s="401"/>
      <c r="K54" s="401"/>
      <c r="L54" s="401"/>
      <c r="M54" s="401"/>
      <c r="R54" s="24" t="e">
        <f t="shared" si="16"/>
        <v>#DIV/0!</v>
      </c>
      <c r="S54" s="26" t="e">
        <f t="shared" si="17"/>
        <v>#DIV/0!</v>
      </c>
      <c r="T54" s="22" t="e">
        <f t="shared" si="18"/>
        <v>#DIV/0!</v>
      </c>
      <c r="U54" s="18" t="e">
        <f t="shared" si="19"/>
        <v>#DIV/0!</v>
      </c>
      <c r="V54" s="28" t="e">
        <f t="shared" si="20"/>
        <v>#DIV/0!</v>
      </c>
      <c r="W54" s="319" t="e">
        <f t="shared" si="4"/>
        <v>#DIV/0!</v>
      </c>
      <c r="X54" s="30" t="e">
        <f t="shared" si="5"/>
        <v>#DIV/0!</v>
      </c>
      <c r="Y54" s="290"/>
    </row>
    <row r="55" spans="1:27" ht="16.5" hidden="1" thickBot="1" x14ac:dyDescent="0.3">
      <c r="A55" s="272"/>
      <c r="B55" s="388"/>
      <c r="C55" s="244" t="s">
        <v>41</v>
      </c>
      <c r="D55" s="382"/>
      <c r="E55" s="384"/>
      <c r="F55" s="386"/>
      <c r="G55" s="386"/>
      <c r="H55" s="405"/>
      <c r="I55" s="405"/>
      <c r="J55" s="402"/>
      <c r="K55" s="402"/>
      <c r="L55" s="402"/>
      <c r="M55" s="402"/>
      <c r="R55" s="24" t="e">
        <f t="shared" si="16"/>
        <v>#DIV/0!</v>
      </c>
      <c r="S55" s="26" t="e">
        <f t="shared" si="17"/>
        <v>#DIV/0!</v>
      </c>
      <c r="T55" s="22" t="e">
        <f t="shared" si="18"/>
        <v>#DIV/0!</v>
      </c>
      <c r="U55" s="18" t="e">
        <f t="shared" si="19"/>
        <v>#DIV/0!</v>
      </c>
      <c r="V55" s="28" t="e">
        <f t="shared" si="20"/>
        <v>#DIV/0!</v>
      </c>
      <c r="W55" s="319" t="e">
        <f t="shared" si="4"/>
        <v>#DIV/0!</v>
      </c>
      <c r="X55" s="30" t="e">
        <f t="shared" si="5"/>
        <v>#DIV/0!</v>
      </c>
      <c r="Y55" s="290"/>
    </row>
    <row r="56" spans="1:27" ht="44.25" customHeight="1" thickBot="1" x14ac:dyDescent="0.3">
      <c r="A56" s="407" t="s">
        <v>42</v>
      </c>
      <c r="B56" s="407"/>
      <c r="C56" s="407"/>
      <c r="D56" s="407"/>
      <c r="E56" s="407"/>
      <c r="F56" s="407"/>
      <c r="G56" s="407"/>
      <c r="H56" s="407"/>
      <c r="I56" s="407"/>
      <c r="J56" s="407"/>
      <c r="K56" s="407"/>
      <c r="L56" s="407"/>
      <c r="M56" s="407"/>
      <c r="R56" s="24"/>
      <c r="S56" s="26"/>
      <c r="T56" s="22"/>
      <c r="U56" s="18"/>
      <c r="V56" s="28"/>
      <c r="W56" s="319"/>
      <c r="X56" s="30"/>
      <c r="Y56" s="290"/>
      <c r="Z56" s="183">
        <f>(X57+X58)/2</f>
        <v>0.58604166666666657</v>
      </c>
      <c r="AA56" s="183">
        <f>Z56*финансовые!P96</f>
        <v>0.58552930709280548</v>
      </c>
    </row>
    <row r="57" spans="1:27" ht="180" customHeight="1" thickBot="1" x14ac:dyDescent="0.3">
      <c r="A57" s="268">
        <v>1</v>
      </c>
      <c r="B57" s="230" t="s">
        <v>43</v>
      </c>
      <c r="C57" s="243" t="s">
        <v>5</v>
      </c>
      <c r="D57" s="242">
        <v>1200</v>
      </c>
      <c r="E57" s="5">
        <v>1039</v>
      </c>
      <c r="F57" s="9">
        <v>1200</v>
      </c>
      <c r="G57" s="9">
        <v>873</v>
      </c>
      <c r="H57" s="13">
        <v>1200</v>
      </c>
      <c r="I57" s="13">
        <v>1156</v>
      </c>
      <c r="J57" s="351">
        <v>1200</v>
      </c>
      <c r="K57" s="351">
        <v>901</v>
      </c>
      <c r="L57" s="300">
        <v>1200</v>
      </c>
      <c r="M57" s="300">
        <v>870</v>
      </c>
      <c r="N57" s="300">
        <v>1</v>
      </c>
      <c r="O57" s="300"/>
      <c r="R57" s="24">
        <f t="shared" si="16"/>
        <v>0.86583333333333334</v>
      </c>
      <c r="S57" s="26">
        <f t="shared" si="17"/>
        <v>0.72750000000000004</v>
      </c>
      <c r="T57" s="22">
        <f t="shared" si="18"/>
        <v>0.96333333333333337</v>
      </c>
      <c r="U57" s="18">
        <f t="shared" si="19"/>
        <v>0.75083333333333335</v>
      </c>
      <c r="V57" s="28">
        <f t="shared" si="20"/>
        <v>0.72499999999999998</v>
      </c>
      <c r="W57" s="319">
        <f t="shared" si="4"/>
        <v>0</v>
      </c>
      <c r="X57" s="30">
        <f t="shared" si="5"/>
        <v>0.67208333333333325</v>
      </c>
      <c r="Y57" s="290"/>
    </row>
    <row r="58" spans="1:27" ht="147" customHeight="1" thickBot="1" x14ac:dyDescent="0.3">
      <c r="A58" s="268">
        <v>2</v>
      </c>
      <c r="B58" s="247" t="s">
        <v>44</v>
      </c>
      <c r="C58" s="243" t="s">
        <v>5</v>
      </c>
      <c r="D58" s="240">
        <v>5</v>
      </c>
      <c r="E58" s="7">
        <v>4</v>
      </c>
      <c r="F58" s="11">
        <v>5</v>
      </c>
      <c r="G58" s="11">
        <v>3</v>
      </c>
      <c r="H58" s="15">
        <v>5</v>
      </c>
      <c r="I58" s="15">
        <v>3</v>
      </c>
      <c r="J58" s="349">
        <v>5</v>
      </c>
      <c r="K58" s="349">
        <v>3</v>
      </c>
      <c r="L58" s="297">
        <v>5</v>
      </c>
      <c r="M58" s="297">
        <v>2</v>
      </c>
      <c r="N58" s="297">
        <v>1</v>
      </c>
      <c r="O58" s="297"/>
      <c r="R58" s="24">
        <f t="shared" ref="R58" si="21">E58/D58</f>
        <v>0.8</v>
      </c>
      <c r="S58" s="26">
        <f t="shared" ref="S58" si="22">G58/F58</f>
        <v>0.6</v>
      </c>
      <c r="T58" s="22">
        <f t="shared" ref="T58" si="23">I58/H58</f>
        <v>0.6</v>
      </c>
      <c r="U58" s="18">
        <f t="shared" ref="U58" si="24">K58/J58</f>
        <v>0.6</v>
      </c>
      <c r="V58" s="28">
        <f t="shared" ref="V58" si="25">M58/L58</f>
        <v>0.4</v>
      </c>
      <c r="W58" s="319">
        <f t="shared" si="4"/>
        <v>0</v>
      </c>
      <c r="X58" s="30">
        <f t="shared" si="5"/>
        <v>0.5</v>
      </c>
      <c r="Y58" s="290"/>
    </row>
    <row r="59" spans="1:27" ht="36" customHeight="1" thickBot="1" x14ac:dyDescent="0.3">
      <c r="A59" s="390" t="s">
        <v>45</v>
      </c>
      <c r="B59" s="391"/>
      <c r="C59" s="391"/>
      <c r="D59" s="391"/>
      <c r="E59" s="391"/>
      <c r="F59" s="391"/>
      <c r="G59" s="391"/>
      <c r="H59" s="391"/>
      <c r="I59" s="391"/>
      <c r="J59" s="391"/>
      <c r="K59" s="391"/>
      <c r="L59" s="391"/>
      <c r="M59" s="408"/>
      <c r="R59" s="24"/>
      <c r="S59" s="26"/>
      <c r="T59" s="22"/>
      <c r="U59" s="18"/>
      <c r="V59" s="28"/>
      <c r="W59" s="319"/>
      <c r="X59" s="30"/>
      <c r="Y59" s="290"/>
      <c r="Z59" s="183">
        <f>X60</f>
        <v>0.7346892007724799</v>
      </c>
      <c r="AA59" s="183">
        <f>Z59*финансовые!P105</f>
        <v>0.7346892007724799</v>
      </c>
    </row>
    <row r="60" spans="1:27" ht="75.75" thickBot="1" x14ac:dyDescent="0.3">
      <c r="A60" s="264">
        <v>1</v>
      </c>
      <c r="B60" s="230" t="s">
        <v>231</v>
      </c>
      <c r="C60" s="243" t="s">
        <v>46</v>
      </c>
      <c r="D60" s="238">
        <v>3100</v>
      </c>
      <c r="E60" s="6">
        <v>2604</v>
      </c>
      <c r="F60" s="10">
        <v>3150</v>
      </c>
      <c r="G60" s="10">
        <v>2333</v>
      </c>
      <c r="H60" s="14">
        <v>3180</v>
      </c>
      <c r="I60" s="14">
        <v>2356</v>
      </c>
      <c r="J60" s="350">
        <v>3190</v>
      </c>
      <c r="K60" s="350">
        <v>1969</v>
      </c>
      <c r="L60" s="295"/>
      <c r="M60" s="295"/>
      <c r="N60" s="295">
        <v>1</v>
      </c>
      <c r="O60" s="295"/>
      <c r="R60" s="24">
        <f t="shared" si="16"/>
        <v>0.84</v>
      </c>
      <c r="S60" s="26">
        <f t="shared" si="17"/>
        <v>0.74063492063492065</v>
      </c>
      <c r="T60" s="22">
        <f t="shared" si="18"/>
        <v>0.74088050314465403</v>
      </c>
      <c r="U60" s="18">
        <f t="shared" si="19"/>
        <v>0.61724137931034484</v>
      </c>
      <c r="V60" s="28"/>
      <c r="W60" s="319"/>
      <c r="X60" s="30">
        <f>(R60+S60+T60+U60+V60+W60)/4</f>
        <v>0.7346892007724799</v>
      </c>
      <c r="Y60" s="290"/>
    </row>
    <row r="61" spans="1:27" ht="28.5" customHeight="1" thickBot="1" x14ac:dyDescent="0.3">
      <c r="A61" s="380" t="s">
        <v>47</v>
      </c>
      <c r="B61" s="380"/>
      <c r="C61" s="380"/>
      <c r="D61" s="380"/>
      <c r="E61" s="380"/>
      <c r="F61" s="380"/>
      <c r="G61" s="380"/>
      <c r="H61" s="380"/>
      <c r="I61" s="380"/>
      <c r="J61" s="380"/>
      <c r="K61" s="380"/>
      <c r="L61" s="380"/>
      <c r="M61" s="380"/>
      <c r="R61" s="24"/>
      <c r="S61" s="26"/>
      <c r="T61" s="22"/>
      <c r="U61" s="18"/>
      <c r="V61" s="28"/>
      <c r="W61" s="319"/>
      <c r="X61" s="30"/>
      <c r="Y61" s="290"/>
      <c r="Z61" s="183">
        <f>X63</f>
        <v>0.76580915666791649</v>
      </c>
      <c r="AA61" s="183">
        <f>Z61*финансовые!P115</f>
        <v>0.76578683962998351</v>
      </c>
    </row>
    <row r="62" spans="1:27" ht="16.5" thickBot="1" x14ac:dyDescent="0.3">
      <c r="A62" s="389">
        <v>1</v>
      </c>
      <c r="B62" s="237"/>
      <c r="C62" s="364" t="s">
        <v>48</v>
      </c>
      <c r="D62" s="381">
        <v>630</v>
      </c>
      <c r="E62" s="383">
        <v>366</v>
      </c>
      <c r="F62" s="385">
        <v>635</v>
      </c>
      <c r="G62" s="385">
        <v>611</v>
      </c>
      <c r="H62" s="397">
        <v>635</v>
      </c>
      <c r="I62" s="397">
        <v>646</v>
      </c>
      <c r="J62" s="398">
        <v>640</v>
      </c>
      <c r="K62" s="398">
        <v>690</v>
      </c>
      <c r="L62" s="401">
        <v>640</v>
      </c>
      <c r="M62" s="401">
        <v>612</v>
      </c>
      <c r="W62" s="319"/>
      <c r="X62" s="30"/>
      <c r="Y62" s="290"/>
    </row>
    <row r="63" spans="1:27" ht="142.5" thickBot="1" x14ac:dyDescent="0.3">
      <c r="A63" s="389"/>
      <c r="B63" s="237" t="s">
        <v>239</v>
      </c>
      <c r="C63" s="364"/>
      <c r="D63" s="382"/>
      <c r="E63" s="384"/>
      <c r="F63" s="386"/>
      <c r="G63" s="386"/>
      <c r="H63" s="405"/>
      <c r="I63" s="405"/>
      <c r="J63" s="406"/>
      <c r="K63" s="406"/>
      <c r="L63" s="402"/>
      <c r="M63" s="402"/>
      <c r="N63" s="1">
        <v>1</v>
      </c>
      <c r="R63" s="24">
        <f>E62/D62</f>
        <v>0.580952380952381</v>
      </c>
      <c r="S63" s="26">
        <f>G62/F62</f>
        <v>0.96220472440944882</v>
      </c>
      <c r="T63" s="22">
        <f>I62/H62</f>
        <v>1.0173228346456693</v>
      </c>
      <c r="U63" s="18">
        <f>K62/J62</f>
        <v>1.078125</v>
      </c>
      <c r="V63" s="28">
        <f>M62/L62</f>
        <v>0.95625000000000004</v>
      </c>
      <c r="W63" s="319">
        <f t="shared" si="4"/>
        <v>0</v>
      </c>
      <c r="X63" s="30">
        <f t="shared" si="5"/>
        <v>0.76580915666791649</v>
      </c>
      <c r="Y63" s="290"/>
    </row>
    <row r="64" spans="1:27" ht="48.75" customHeight="1" thickBot="1" x14ac:dyDescent="0.3">
      <c r="A64" s="380" t="s">
        <v>49</v>
      </c>
      <c r="B64" s="380"/>
      <c r="C64" s="380"/>
      <c r="D64" s="380"/>
      <c r="E64" s="380"/>
      <c r="F64" s="380"/>
      <c r="G64" s="380"/>
      <c r="H64" s="380"/>
      <c r="I64" s="380"/>
      <c r="J64" s="380"/>
      <c r="K64" s="380"/>
      <c r="L64" s="380"/>
      <c r="M64" s="380"/>
      <c r="R64" s="24"/>
      <c r="S64" s="26"/>
      <c r="T64" s="22"/>
      <c r="U64" s="18"/>
      <c r="V64" s="28"/>
      <c r="W64" s="319"/>
      <c r="X64" s="30"/>
      <c r="Y64" s="290"/>
      <c r="Z64" s="183">
        <f>X65</f>
        <v>1.0554761904761907</v>
      </c>
      <c r="AA64" s="183">
        <f>Z64*финансовые!P124</f>
        <v>1.0554761904761907</v>
      </c>
    </row>
    <row r="65" spans="1:28" ht="30.75" thickBot="1" x14ac:dyDescent="0.3">
      <c r="A65" s="264">
        <v>43474</v>
      </c>
      <c r="B65" s="1" t="s">
        <v>240</v>
      </c>
      <c r="C65" s="244" t="s">
        <v>5</v>
      </c>
      <c r="D65" s="238">
        <v>400</v>
      </c>
      <c r="E65" s="6">
        <v>636</v>
      </c>
      <c r="F65" s="10">
        <v>400</v>
      </c>
      <c r="G65" s="10">
        <v>428</v>
      </c>
      <c r="H65" s="14">
        <v>400</v>
      </c>
      <c r="I65" s="14">
        <v>444</v>
      </c>
      <c r="J65" s="350">
        <v>350</v>
      </c>
      <c r="K65" s="350">
        <v>458</v>
      </c>
      <c r="L65" s="295">
        <v>350</v>
      </c>
      <c r="M65" s="295">
        <v>439</v>
      </c>
      <c r="N65" s="295">
        <v>1</v>
      </c>
      <c r="O65" s="295"/>
      <c r="R65" s="24">
        <f t="shared" si="16"/>
        <v>1.59</v>
      </c>
      <c r="S65" s="26">
        <f t="shared" si="17"/>
        <v>1.07</v>
      </c>
      <c r="T65" s="22">
        <f t="shared" si="18"/>
        <v>1.1100000000000001</v>
      </c>
      <c r="U65" s="18">
        <f t="shared" si="19"/>
        <v>1.3085714285714285</v>
      </c>
      <c r="V65" s="28">
        <f t="shared" si="20"/>
        <v>1.2542857142857142</v>
      </c>
      <c r="W65" s="319">
        <f t="shared" si="4"/>
        <v>0</v>
      </c>
      <c r="X65" s="30">
        <f t="shared" si="5"/>
        <v>1.0554761904761907</v>
      </c>
      <c r="Y65" s="290"/>
    </row>
    <row r="66" spans="1:28" ht="30.75" customHeight="1" thickBot="1" x14ac:dyDescent="0.3">
      <c r="A66" s="380" t="s">
        <v>50</v>
      </c>
      <c r="B66" s="380"/>
      <c r="C66" s="380"/>
      <c r="D66" s="380"/>
      <c r="E66" s="380"/>
      <c r="F66" s="380"/>
      <c r="G66" s="380"/>
      <c r="H66" s="380"/>
      <c r="I66" s="380"/>
      <c r="J66" s="380"/>
      <c r="K66" s="380"/>
      <c r="L66" s="380"/>
      <c r="M66" s="380"/>
      <c r="R66" s="24"/>
      <c r="S66" s="26"/>
      <c r="T66" s="22"/>
      <c r="U66" s="18"/>
      <c r="V66" s="28"/>
      <c r="W66" s="319"/>
      <c r="X66" s="30"/>
      <c r="Y66" s="290"/>
      <c r="Z66" s="183">
        <f>(X67+X68+X69+X70+X71)/5</f>
        <v>0.81105189255189258</v>
      </c>
      <c r="AA66" s="183">
        <f>Z66*финансовые!P133</f>
        <v>0.81105189255189258</v>
      </c>
    </row>
    <row r="67" spans="1:28" ht="48" thickBot="1" x14ac:dyDescent="0.3">
      <c r="A67" s="268">
        <v>1</v>
      </c>
      <c r="B67" s="2" t="s">
        <v>51</v>
      </c>
      <c r="C67" s="243" t="s">
        <v>52</v>
      </c>
      <c r="D67" s="240">
        <v>8</v>
      </c>
      <c r="E67" s="7">
        <v>4</v>
      </c>
      <c r="F67" s="11">
        <v>7</v>
      </c>
      <c r="G67" s="11">
        <v>10</v>
      </c>
      <c r="H67" s="15">
        <v>7</v>
      </c>
      <c r="I67" s="15">
        <v>3</v>
      </c>
      <c r="J67" s="349">
        <v>7</v>
      </c>
      <c r="K67" s="349">
        <v>4</v>
      </c>
      <c r="L67" s="297">
        <v>7</v>
      </c>
      <c r="M67" s="297">
        <v>4</v>
      </c>
      <c r="N67" s="297">
        <v>1</v>
      </c>
      <c r="O67" s="297"/>
      <c r="R67" s="24">
        <f t="shared" si="16"/>
        <v>0.5</v>
      </c>
      <c r="S67" s="26">
        <f t="shared" si="17"/>
        <v>1.4285714285714286</v>
      </c>
      <c r="T67" s="22">
        <f t="shared" si="18"/>
        <v>0.42857142857142855</v>
      </c>
      <c r="U67" s="18">
        <f t="shared" si="19"/>
        <v>0.5714285714285714</v>
      </c>
      <c r="V67" s="28">
        <f t="shared" si="20"/>
        <v>0.5714285714285714</v>
      </c>
      <c r="W67" s="319">
        <f t="shared" si="4"/>
        <v>0</v>
      </c>
      <c r="X67" s="30">
        <f t="shared" si="5"/>
        <v>0.58333333333333337</v>
      </c>
      <c r="Y67" s="290"/>
    </row>
    <row r="68" spans="1:28" ht="60.75" customHeight="1" thickBot="1" x14ac:dyDescent="0.3">
      <c r="A68" s="268">
        <v>2</v>
      </c>
      <c r="B68" s="1" t="s">
        <v>53</v>
      </c>
      <c r="C68" s="243" t="s">
        <v>52</v>
      </c>
      <c r="D68" s="240">
        <v>2</v>
      </c>
      <c r="E68" s="7">
        <v>1</v>
      </c>
      <c r="F68" s="11">
        <v>2</v>
      </c>
      <c r="G68" s="11">
        <v>1</v>
      </c>
      <c r="H68" s="15">
        <v>2</v>
      </c>
      <c r="I68" s="15">
        <v>1</v>
      </c>
      <c r="J68" s="349">
        <v>2</v>
      </c>
      <c r="K68" s="349">
        <v>0</v>
      </c>
      <c r="L68" s="297">
        <v>2</v>
      </c>
      <c r="M68" s="297">
        <v>0</v>
      </c>
      <c r="N68" s="297">
        <v>1</v>
      </c>
      <c r="O68" s="297"/>
      <c r="R68" s="24">
        <f t="shared" si="16"/>
        <v>0.5</v>
      </c>
      <c r="S68" s="26">
        <f t="shared" si="17"/>
        <v>0.5</v>
      </c>
      <c r="T68" s="22">
        <f t="shared" si="18"/>
        <v>0.5</v>
      </c>
      <c r="U68" s="18">
        <f t="shared" si="19"/>
        <v>0</v>
      </c>
      <c r="V68" s="28">
        <f t="shared" si="20"/>
        <v>0</v>
      </c>
      <c r="W68" s="319">
        <f t="shared" si="4"/>
        <v>0</v>
      </c>
      <c r="X68" s="30">
        <f t="shared" si="5"/>
        <v>0.25</v>
      </c>
      <c r="Y68" s="290"/>
    </row>
    <row r="69" spans="1:28" ht="45.75" thickBot="1" x14ac:dyDescent="0.3">
      <c r="A69" s="268">
        <v>3</v>
      </c>
      <c r="B69" s="1" t="s">
        <v>241</v>
      </c>
      <c r="C69" s="243" t="s">
        <v>52</v>
      </c>
      <c r="D69" s="240">
        <v>6000</v>
      </c>
      <c r="E69" s="7">
        <v>9142</v>
      </c>
      <c r="F69" s="11">
        <v>6000</v>
      </c>
      <c r="G69" s="11">
        <v>6567</v>
      </c>
      <c r="H69" s="15">
        <v>6000</v>
      </c>
      <c r="I69" s="15">
        <v>5474</v>
      </c>
      <c r="J69" s="349">
        <v>6000</v>
      </c>
      <c r="K69" s="349">
        <v>6259</v>
      </c>
      <c r="L69" s="297">
        <v>6000</v>
      </c>
      <c r="M69" s="297">
        <v>6288</v>
      </c>
      <c r="N69" s="297">
        <v>1</v>
      </c>
      <c r="O69" s="297"/>
      <c r="R69" s="24">
        <f t="shared" si="16"/>
        <v>1.5236666666666667</v>
      </c>
      <c r="S69" s="26">
        <f t="shared" si="17"/>
        <v>1.0945</v>
      </c>
      <c r="T69" s="22">
        <f t="shared" si="18"/>
        <v>0.91233333333333333</v>
      </c>
      <c r="U69" s="18">
        <f t="shared" si="19"/>
        <v>1.0431666666666666</v>
      </c>
      <c r="V69" s="28">
        <f t="shared" si="20"/>
        <v>1.048</v>
      </c>
      <c r="W69" s="319">
        <f t="shared" si="4"/>
        <v>0</v>
      </c>
      <c r="X69" s="30">
        <f t="shared" si="5"/>
        <v>0.93694444444444436</v>
      </c>
      <c r="Y69" s="290"/>
    </row>
    <row r="70" spans="1:28" ht="75.75" customHeight="1" thickBot="1" x14ac:dyDescent="0.3">
      <c r="A70" s="268">
        <v>4</v>
      </c>
      <c r="B70" s="1" t="s">
        <v>54</v>
      </c>
      <c r="C70" s="243" t="s">
        <v>52</v>
      </c>
      <c r="D70" s="240">
        <v>35</v>
      </c>
      <c r="E70" s="7">
        <v>42</v>
      </c>
      <c r="F70" s="11">
        <v>35</v>
      </c>
      <c r="G70" s="11">
        <v>29</v>
      </c>
      <c r="H70" s="15">
        <v>35</v>
      </c>
      <c r="I70" s="15">
        <v>49</v>
      </c>
      <c r="J70" s="349">
        <v>35</v>
      </c>
      <c r="K70" s="349">
        <v>34</v>
      </c>
      <c r="L70" s="297">
        <v>35</v>
      </c>
      <c r="M70" s="297">
        <v>27</v>
      </c>
      <c r="N70" s="297">
        <v>1</v>
      </c>
      <c r="O70" s="297"/>
      <c r="R70" s="24">
        <f t="shared" si="16"/>
        <v>1.2</v>
      </c>
      <c r="S70" s="26">
        <f t="shared" si="17"/>
        <v>0.82857142857142863</v>
      </c>
      <c r="T70" s="22">
        <f t="shared" si="18"/>
        <v>1.4</v>
      </c>
      <c r="U70" s="18">
        <f t="shared" si="19"/>
        <v>0.97142857142857142</v>
      </c>
      <c r="V70" s="28">
        <f t="shared" si="20"/>
        <v>0.77142857142857146</v>
      </c>
      <c r="W70" s="319">
        <f t="shared" si="4"/>
        <v>0</v>
      </c>
      <c r="X70" s="30">
        <f t="shared" si="5"/>
        <v>0.86190476190476184</v>
      </c>
      <c r="Y70" s="290"/>
    </row>
    <row r="71" spans="1:28" ht="90" customHeight="1" thickBot="1" x14ac:dyDescent="0.3">
      <c r="A71" s="360">
        <v>5</v>
      </c>
      <c r="B71" s="378" t="s">
        <v>242</v>
      </c>
      <c r="C71" s="243" t="s">
        <v>55</v>
      </c>
      <c r="D71" s="381">
        <v>130</v>
      </c>
      <c r="E71" s="383">
        <v>151</v>
      </c>
      <c r="F71" s="385">
        <v>130</v>
      </c>
      <c r="G71" s="385">
        <v>93</v>
      </c>
      <c r="H71" s="397">
        <v>130</v>
      </c>
      <c r="I71" s="397">
        <v>137</v>
      </c>
      <c r="J71" s="398">
        <v>130</v>
      </c>
      <c r="K71" s="398">
        <v>128</v>
      </c>
      <c r="L71" s="401">
        <v>130</v>
      </c>
      <c r="M71" s="401">
        <v>601</v>
      </c>
      <c r="N71" s="401">
        <v>1</v>
      </c>
      <c r="O71" s="401"/>
      <c r="R71" s="24">
        <f t="shared" si="16"/>
        <v>1.1615384615384616</v>
      </c>
      <c r="S71" s="26">
        <f t="shared" si="17"/>
        <v>0.7153846153846154</v>
      </c>
      <c r="T71" s="22">
        <f t="shared" si="18"/>
        <v>1.0538461538461539</v>
      </c>
      <c r="U71" s="18">
        <f t="shared" si="19"/>
        <v>0.98461538461538467</v>
      </c>
      <c r="V71" s="28">
        <f t="shared" si="20"/>
        <v>4.6230769230769226</v>
      </c>
      <c r="W71" s="319">
        <f t="shared" si="4"/>
        <v>0</v>
      </c>
      <c r="X71" s="30">
        <f t="shared" si="5"/>
        <v>1.4230769230769231</v>
      </c>
      <c r="Y71" s="290"/>
    </row>
    <row r="72" spans="1:28" ht="16.5" hidden="1" customHeight="1" thickBot="1" x14ac:dyDescent="0.3">
      <c r="A72" s="377"/>
      <c r="B72" s="379"/>
      <c r="C72" s="243" t="s">
        <v>56</v>
      </c>
      <c r="D72" s="382"/>
      <c r="E72" s="384"/>
      <c r="F72" s="386"/>
      <c r="G72" s="386"/>
      <c r="H72" s="405"/>
      <c r="I72" s="405"/>
      <c r="J72" s="406"/>
      <c r="K72" s="406"/>
      <c r="L72" s="402"/>
      <c r="M72" s="402"/>
      <c r="N72" s="402"/>
      <c r="O72" s="402"/>
      <c r="R72" s="24" t="e">
        <f t="shared" si="16"/>
        <v>#DIV/0!</v>
      </c>
      <c r="S72" s="26" t="e">
        <f t="shared" si="17"/>
        <v>#DIV/0!</v>
      </c>
      <c r="T72" s="22" t="e">
        <f t="shared" si="18"/>
        <v>#DIV/0!</v>
      </c>
      <c r="U72" s="18" t="e">
        <f t="shared" si="19"/>
        <v>#DIV/0!</v>
      </c>
      <c r="V72" s="28" t="e">
        <f t="shared" si="20"/>
        <v>#DIV/0!</v>
      </c>
      <c r="W72" s="319" t="e">
        <f t="shared" ref="W72:W74" si="26">O72/N72</f>
        <v>#DIV/0!</v>
      </c>
      <c r="X72" s="30" t="e">
        <f t="shared" ref="X72:X74" si="27">(R72+S72+T72+U72+V72+W72)/6</f>
        <v>#DIV/0!</v>
      </c>
      <c r="Y72" s="290"/>
    </row>
    <row r="73" spans="1:28" ht="79.5" customHeight="1" thickBot="1" x14ac:dyDescent="0.3">
      <c r="A73" s="380" t="s">
        <v>243</v>
      </c>
      <c r="B73" s="380"/>
      <c r="C73" s="380"/>
      <c r="D73" s="380"/>
      <c r="E73" s="380"/>
      <c r="F73" s="380"/>
      <c r="G73" s="380"/>
      <c r="H73" s="380"/>
      <c r="I73" s="380"/>
      <c r="J73" s="380"/>
      <c r="K73" s="380"/>
      <c r="L73" s="380"/>
      <c r="M73" s="380"/>
      <c r="R73" s="24"/>
      <c r="S73" s="26"/>
      <c r="T73" s="22"/>
      <c r="U73" s="18"/>
      <c r="V73" s="28"/>
      <c r="W73" s="319"/>
      <c r="X73" s="30"/>
      <c r="Y73" s="290"/>
      <c r="Z73" s="183">
        <f>(X74)/1</f>
        <v>0.57969359441528689</v>
      </c>
      <c r="AA73" s="183">
        <f>Z73*финансовые!P149</f>
        <v>0.57969359441528689</v>
      </c>
    </row>
    <row r="74" spans="1:28" ht="76.5" customHeight="1" thickBot="1" x14ac:dyDescent="0.3">
      <c r="A74" s="365">
        <v>1</v>
      </c>
      <c r="B74" s="366" t="s">
        <v>57</v>
      </c>
      <c r="C74" s="243"/>
      <c r="D74" s="381">
        <v>270</v>
      </c>
      <c r="E74" s="383">
        <v>213</v>
      </c>
      <c r="F74" s="385">
        <v>280</v>
      </c>
      <c r="G74" s="385">
        <v>261</v>
      </c>
      <c r="H74" s="397">
        <v>285</v>
      </c>
      <c r="I74" s="397">
        <v>185</v>
      </c>
      <c r="J74" s="398">
        <v>290</v>
      </c>
      <c r="K74" s="398">
        <v>166</v>
      </c>
      <c r="L74" s="401">
        <v>295</v>
      </c>
      <c r="M74" s="401">
        <v>158</v>
      </c>
      <c r="N74" s="401">
        <v>1</v>
      </c>
      <c r="O74" s="401"/>
      <c r="R74" s="24">
        <f t="shared" ref="R74:R75" si="28">E74/D74</f>
        <v>0.78888888888888886</v>
      </c>
      <c r="S74" s="26">
        <f t="shared" ref="S74:S75" si="29">G74/F74</f>
        <v>0.93214285714285716</v>
      </c>
      <c r="T74" s="22">
        <f t="shared" ref="T74:T75" si="30">I74/H74</f>
        <v>0.64912280701754388</v>
      </c>
      <c r="U74" s="18">
        <f t="shared" ref="U74:U75" si="31">K74/J74</f>
        <v>0.57241379310344831</v>
      </c>
      <c r="V74" s="28">
        <f t="shared" ref="V74:V75" si="32">M74/L74</f>
        <v>0.53559322033898304</v>
      </c>
      <c r="W74" s="319">
        <f t="shared" si="26"/>
        <v>0</v>
      </c>
      <c r="X74" s="30">
        <f t="shared" si="27"/>
        <v>0.57969359441528689</v>
      </c>
      <c r="Y74" s="290"/>
    </row>
    <row r="75" spans="1:28" ht="16.5" hidden="1" thickBot="1" x14ac:dyDescent="0.3">
      <c r="A75" s="365"/>
      <c r="B75" s="366"/>
      <c r="C75" s="248" t="s">
        <v>33</v>
      </c>
      <c r="D75" s="381"/>
      <c r="E75" s="383"/>
      <c r="F75" s="385"/>
      <c r="G75" s="385"/>
      <c r="H75" s="397"/>
      <c r="I75" s="397"/>
      <c r="J75" s="398"/>
      <c r="K75" s="398"/>
      <c r="L75" s="401"/>
      <c r="M75" s="401"/>
      <c r="N75" s="401"/>
      <c r="O75" s="401"/>
      <c r="R75" s="24" t="e">
        <f t="shared" si="28"/>
        <v>#DIV/0!</v>
      </c>
      <c r="S75" s="26" t="e">
        <f t="shared" si="29"/>
        <v>#DIV/0!</v>
      </c>
      <c r="T75" s="22" t="e">
        <f t="shared" si="30"/>
        <v>#DIV/0!</v>
      </c>
      <c r="U75" s="18" t="e">
        <f t="shared" si="31"/>
        <v>#DIV/0!</v>
      </c>
      <c r="V75" s="28" t="e">
        <f t="shared" si="32"/>
        <v>#DIV/0!</v>
      </c>
      <c r="W75" s="319"/>
      <c r="X75" s="30" t="e">
        <f t="shared" ref="X75" si="33">(R75+S75+T75+U75+V75)/5</f>
        <v>#DIV/0!</v>
      </c>
      <c r="Y75" s="290"/>
    </row>
    <row r="76" spans="1:28" s="249" customFormat="1" ht="15" x14ac:dyDescent="0.25">
      <c r="A76" s="275"/>
      <c r="B76" s="276"/>
      <c r="D76" s="277"/>
      <c r="E76" s="277"/>
      <c r="F76" s="277"/>
      <c r="G76" s="277"/>
      <c r="H76" s="277"/>
      <c r="I76" s="277"/>
      <c r="J76" s="301"/>
      <c r="K76" s="301"/>
      <c r="L76" s="301"/>
      <c r="M76" s="301"/>
      <c r="N76" s="277"/>
      <c r="O76" s="277"/>
      <c r="W76" s="320"/>
      <c r="X76" s="278"/>
      <c r="Y76" s="291"/>
      <c r="Z76" s="279"/>
      <c r="AA76" s="279"/>
      <c r="AB76" s="279"/>
    </row>
    <row r="77" spans="1:28" s="257" customFormat="1" ht="15" x14ac:dyDescent="0.25">
      <c r="A77" s="280"/>
      <c r="B77" s="281"/>
      <c r="D77" s="282"/>
      <c r="E77" s="282"/>
      <c r="F77" s="282"/>
      <c r="G77" s="282"/>
      <c r="H77" s="282"/>
      <c r="I77" s="282"/>
      <c r="J77" s="302"/>
      <c r="K77" s="302"/>
      <c r="L77" s="302"/>
      <c r="M77" s="302"/>
      <c r="N77" s="282"/>
      <c r="O77" s="282"/>
      <c r="W77" s="321"/>
      <c r="X77" s="283"/>
      <c r="Y77" s="292"/>
      <c r="Z77" s="284"/>
      <c r="AA77" s="284"/>
      <c r="AB77" s="284"/>
    </row>
    <row r="78" spans="1:28" s="257" customFormat="1" ht="15" x14ac:dyDescent="0.25">
      <c r="A78" s="280"/>
      <c r="B78" s="281"/>
      <c r="D78" s="282"/>
      <c r="E78" s="282"/>
      <c r="F78" s="282"/>
      <c r="G78" s="282"/>
      <c r="H78" s="282"/>
      <c r="I78" s="282"/>
      <c r="J78" s="302"/>
      <c r="K78" s="302"/>
      <c r="L78" s="302"/>
      <c r="M78" s="302"/>
      <c r="N78" s="282"/>
      <c r="O78" s="282"/>
      <c r="W78" s="321"/>
      <c r="X78" s="283"/>
      <c r="Y78" s="292"/>
      <c r="Z78" s="284"/>
      <c r="AA78" s="284"/>
      <c r="AB78" s="284"/>
    </row>
    <row r="79" spans="1:28" s="257" customFormat="1" ht="15" x14ac:dyDescent="0.25">
      <c r="A79" s="280"/>
      <c r="B79" s="281"/>
      <c r="D79" s="282"/>
      <c r="E79" s="282"/>
      <c r="F79" s="282"/>
      <c r="G79" s="282"/>
      <c r="H79" s="282"/>
      <c r="I79" s="282"/>
      <c r="J79" s="302"/>
      <c r="K79" s="302"/>
      <c r="L79" s="302"/>
      <c r="M79" s="302"/>
      <c r="N79" s="282"/>
      <c r="O79" s="282"/>
      <c r="W79" s="321"/>
      <c r="X79" s="283"/>
      <c r="Y79" s="292"/>
      <c r="Z79" s="284"/>
      <c r="AA79" s="284"/>
      <c r="AB79" s="284"/>
    </row>
    <row r="80" spans="1:28" s="257" customFormat="1" ht="15" x14ac:dyDescent="0.25">
      <c r="A80" s="280"/>
      <c r="B80" s="281"/>
      <c r="D80" s="282"/>
      <c r="E80" s="282"/>
      <c r="F80" s="282"/>
      <c r="G80" s="282"/>
      <c r="H80" s="282"/>
      <c r="I80" s="282"/>
      <c r="J80" s="302"/>
      <c r="K80" s="302"/>
      <c r="L80" s="302"/>
      <c r="M80" s="302"/>
      <c r="N80" s="282"/>
      <c r="O80" s="282"/>
      <c r="W80" s="321"/>
      <c r="X80" s="283"/>
      <c r="Y80" s="292"/>
      <c r="Z80" s="284"/>
      <c r="AA80" s="284"/>
      <c r="AB80" s="284"/>
    </row>
    <row r="81" spans="1:28" s="257" customFormat="1" ht="15" x14ac:dyDescent="0.25">
      <c r="A81" s="280"/>
      <c r="B81" s="281"/>
      <c r="D81" s="282"/>
      <c r="E81" s="282"/>
      <c r="F81" s="282"/>
      <c r="G81" s="282"/>
      <c r="H81" s="282"/>
      <c r="I81" s="282"/>
      <c r="J81" s="302"/>
      <c r="K81" s="302"/>
      <c r="L81" s="302"/>
      <c r="M81" s="302"/>
      <c r="N81" s="282"/>
      <c r="O81" s="282"/>
      <c r="W81" s="321"/>
      <c r="X81" s="283"/>
      <c r="Y81" s="292"/>
      <c r="Z81" s="284"/>
      <c r="AA81" s="284"/>
      <c r="AB81" s="284"/>
    </row>
    <row r="82" spans="1:28" s="257" customFormat="1" ht="15" x14ac:dyDescent="0.25">
      <c r="A82" s="280"/>
      <c r="B82" s="281"/>
      <c r="D82" s="282"/>
      <c r="E82" s="282"/>
      <c r="F82" s="282"/>
      <c r="G82" s="282"/>
      <c r="H82" s="282"/>
      <c r="I82" s="282"/>
      <c r="J82" s="302"/>
      <c r="K82" s="302"/>
      <c r="L82" s="302"/>
      <c r="M82" s="302"/>
      <c r="N82" s="282"/>
      <c r="O82" s="282"/>
      <c r="W82" s="321"/>
      <c r="X82" s="283"/>
      <c r="Y82" s="292"/>
      <c r="Z82" s="284"/>
      <c r="AA82" s="284"/>
      <c r="AB82" s="284"/>
    </row>
    <row r="83" spans="1:28" s="257" customFormat="1" ht="15" x14ac:dyDescent="0.25">
      <c r="A83" s="280"/>
      <c r="B83" s="281"/>
      <c r="D83" s="282"/>
      <c r="E83" s="282"/>
      <c r="F83" s="282"/>
      <c r="G83" s="282"/>
      <c r="H83" s="282"/>
      <c r="I83" s="282"/>
      <c r="J83" s="302"/>
      <c r="K83" s="302"/>
      <c r="L83" s="302"/>
      <c r="M83" s="302"/>
      <c r="N83" s="282"/>
      <c r="O83" s="282"/>
      <c r="W83" s="321"/>
      <c r="X83" s="283"/>
      <c r="Y83" s="292"/>
      <c r="Z83" s="284"/>
      <c r="AA83" s="284"/>
      <c r="AB83" s="284"/>
    </row>
    <row r="84" spans="1:28" s="257" customFormat="1" ht="15" x14ac:dyDescent="0.25">
      <c r="A84" s="280"/>
      <c r="B84" s="281"/>
      <c r="D84" s="282"/>
      <c r="E84" s="282"/>
      <c r="F84" s="282"/>
      <c r="G84" s="282"/>
      <c r="H84" s="282"/>
      <c r="I84" s="282"/>
      <c r="J84" s="302"/>
      <c r="K84" s="302"/>
      <c r="L84" s="302"/>
      <c r="M84" s="302"/>
      <c r="N84" s="282"/>
      <c r="O84" s="282"/>
      <c r="W84" s="321"/>
      <c r="X84" s="283"/>
      <c r="Y84" s="292"/>
      <c r="Z84" s="284"/>
      <c r="AA84" s="284"/>
      <c r="AB84" s="284"/>
    </row>
    <row r="85" spans="1:28" s="257" customFormat="1" ht="15" x14ac:dyDescent="0.25">
      <c r="A85" s="280"/>
      <c r="B85" s="281"/>
      <c r="D85" s="282"/>
      <c r="E85" s="282"/>
      <c r="F85" s="282"/>
      <c r="G85" s="282"/>
      <c r="H85" s="282"/>
      <c r="I85" s="282"/>
      <c r="J85" s="302"/>
      <c r="K85" s="302"/>
      <c r="L85" s="302"/>
      <c r="M85" s="302"/>
      <c r="N85" s="282"/>
      <c r="O85" s="282"/>
      <c r="W85" s="321"/>
      <c r="X85" s="283"/>
      <c r="Y85" s="292"/>
      <c r="Z85" s="284"/>
      <c r="AA85" s="284"/>
      <c r="AB85" s="284"/>
    </row>
    <row r="86" spans="1:28" s="257" customFormat="1" ht="15" x14ac:dyDescent="0.25">
      <c r="A86" s="280"/>
      <c r="B86" s="281"/>
      <c r="D86" s="282"/>
      <c r="E86" s="282"/>
      <c r="F86" s="282"/>
      <c r="G86" s="282"/>
      <c r="H86" s="282"/>
      <c r="I86" s="282"/>
      <c r="J86" s="302"/>
      <c r="K86" s="302"/>
      <c r="L86" s="302"/>
      <c r="M86" s="302"/>
      <c r="N86" s="282"/>
      <c r="O86" s="282"/>
      <c r="W86" s="321"/>
      <c r="X86" s="283"/>
      <c r="Y86" s="292"/>
      <c r="Z86" s="284"/>
      <c r="AA86" s="284"/>
      <c r="AB86" s="284"/>
    </row>
    <row r="87" spans="1:28" s="257" customFormat="1" ht="15" x14ac:dyDescent="0.25">
      <c r="A87" s="280"/>
      <c r="B87" s="281"/>
      <c r="D87" s="282"/>
      <c r="E87" s="282"/>
      <c r="F87" s="282"/>
      <c r="G87" s="282"/>
      <c r="H87" s="282"/>
      <c r="I87" s="282"/>
      <c r="J87" s="302"/>
      <c r="K87" s="302"/>
      <c r="L87" s="302"/>
      <c r="M87" s="302"/>
      <c r="N87" s="282"/>
      <c r="O87" s="282"/>
      <c r="W87" s="321"/>
      <c r="X87" s="283"/>
      <c r="Y87" s="292"/>
      <c r="Z87" s="284"/>
      <c r="AA87" s="284"/>
      <c r="AB87" s="284"/>
    </row>
    <row r="88" spans="1:28" s="257" customFormat="1" ht="15" x14ac:dyDescent="0.25">
      <c r="A88" s="280"/>
      <c r="B88" s="281"/>
      <c r="D88" s="282"/>
      <c r="E88" s="282"/>
      <c r="F88" s="282"/>
      <c r="G88" s="282"/>
      <c r="H88" s="282"/>
      <c r="I88" s="282"/>
      <c r="J88" s="302"/>
      <c r="K88" s="302"/>
      <c r="L88" s="302"/>
      <c r="M88" s="302"/>
      <c r="N88" s="282"/>
      <c r="O88" s="282"/>
      <c r="W88" s="321"/>
      <c r="X88" s="283"/>
      <c r="Y88" s="292"/>
      <c r="Z88" s="284"/>
      <c r="AA88" s="284"/>
      <c r="AB88" s="284"/>
    </row>
    <row r="89" spans="1:28" s="257" customFormat="1" ht="15" x14ac:dyDescent="0.25">
      <c r="A89" s="280"/>
      <c r="B89" s="281"/>
      <c r="D89" s="282"/>
      <c r="E89" s="282"/>
      <c r="F89" s="282"/>
      <c r="G89" s="282"/>
      <c r="H89" s="282"/>
      <c r="I89" s="282"/>
      <c r="J89" s="302"/>
      <c r="K89" s="302"/>
      <c r="L89" s="302"/>
      <c r="M89" s="302"/>
      <c r="N89" s="282"/>
      <c r="O89" s="282"/>
      <c r="W89" s="321"/>
      <c r="X89" s="283"/>
      <c r="Y89" s="292"/>
      <c r="Z89" s="284"/>
      <c r="AA89" s="284"/>
      <c r="AB89" s="284"/>
    </row>
    <row r="90" spans="1:28" s="257" customFormat="1" ht="15" x14ac:dyDescent="0.25">
      <c r="A90" s="280"/>
      <c r="B90" s="281"/>
      <c r="D90" s="282"/>
      <c r="E90" s="282"/>
      <c r="F90" s="282"/>
      <c r="G90" s="282"/>
      <c r="H90" s="282"/>
      <c r="I90" s="282"/>
      <c r="J90" s="302"/>
      <c r="K90" s="302"/>
      <c r="L90" s="302"/>
      <c r="M90" s="302"/>
      <c r="N90" s="282"/>
      <c r="O90" s="282"/>
      <c r="W90" s="321"/>
      <c r="X90" s="283"/>
      <c r="Y90" s="292"/>
      <c r="Z90" s="284"/>
      <c r="AA90" s="284"/>
      <c r="AB90" s="284"/>
    </row>
    <row r="91" spans="1:28" s="257" customFormat="1" ht="15" x14ac:dyDescent="0.25">
      <c r="A91" s="280"/>
      <c r="B91" s="281"/>
      <c r="D91" s="282"/>
      <c r="E91" s="282"/>
      <c r="F91" s="282"/>
      <c r="G91" s="282"/>
      <c r="H91" s="282"/>
      <c r="I91" s="282"/>
      <c r="J91" s="302"/>
      <c r="K91" s="302"/>
      <c r="L91" s="302"/>
      <c r="M91" s="302"/>
      <c r="N91" s="282"/>
      <c r="O91" s="282"/>
      <c r="W91" s="321"/>
      <c r="X91" s="283"/>
      <c r="Y91" s="292"/>
      <c r="Z91" s="284"/>
      <c r="AA91" s="284"/>
      <c r="AB91" s="284"/>
    </row>
    <row r="92" spans="1:28" s="257" customFormat="1" ht="15" x14ac:dyDescent="0.25">
      <c r="A92" s="280"/>
      <c r="B92" s="281"/>
      <c r="D92" s="282"/>
      <c r="E92" s="282"/>
      <c r="F92" s="282"/>
      <c r="G92" s="282"/>
      <c r="H92" s="282"/>
      <c r="I92" s="282"/>
      <c r="J92" s="302"/>
      <c r="K92" s="302"/>
      <c r="L92" s="302"/>
      <c r="M92" s="302"/>
      <c r="N92" s="282"/>
      <c r="O92" s="282"/>
      <c r="W92" s="321"/>
      <c r="X92" s="283"/>
      <c r="Y92" s="292"/>
      <c r="Z92" s="284"/>
      <c r="AA92" s="284"/>
      <c r="AB92" s="284"/>
    </row>
    <row r="93" spans="1:28" s="257" customFormat="1" ht="15" x14ac:dyDescent="0.25">
      <c r="A93" s="280"/>
      <c r="B93" s="281"/>
      <c r="D93" s="282"/>
      <c r="E93" s="282"/>
      <c r="F93" s="282"/>
      <c r="G93" s="282"/>
      <c r="H93" s="282"/>
      <c r="I93" s="282"/>
      <c r="J93" s="302"/>
      <c r="K93" s="302"/>
      <c r="L93" s="302"/>
      <c r="M93" s="302"/>
      <c r="N93" s="282"/>
      <c r="O93" s="282"/>
      <c r="W93" s="321"/>
      <c r="X93" s="283"/>
      <c r="Y93" s="292"/>
      <c r="Z93" s="284"/>
      <c r="AA93" s="284"/>
      <c r="AB93" s="284"/>
    </row>
    <row r="94" spans="1:28" s="257" customFormat="1" ht="15" x14ac:dyDescent="0.25">
      <c r="A94" s="280"/>
      <c r="B94" s="281"/>
      <c r="D94" s="282"/>
      <c r="E94" s="282"/>
      <c r="F94" s="282"/>
      <c r="G94" s="282"/>
      <c r="H94" s="282"/>
      <c r="I94" s="282"/>
      <c r="J94" s="302"/>
      <c r="K94" s="302"/>
      <c r="L94" s="302"/>
      <c r="M94" s="302"/>
      <c r="N94" s="282"/>
      <c r="O94" s="282"/>
      <c r="W94" s="321"/>
      <c r="X94" s="283"/>
      <c r="Y94" s="292"/>
      <c r="Z94" s="284"/>
      <c r="AA94" s="284"/>
      <c r="AB94" s="284"/>
    </row>
    <row r="95" spans="1:28" s="257" customFormat="1" ht="15" x14ac:dyDescent="0.25">
      <c r="A95" s="280"/>
      <c r="B95" s="281"/>
      <c r="D95" s="282"/>
      <c r="E95" s="282"/>
      <c r="F95" s="282"/>
      <c r="G95" s="282"/>
      <c r="H95" s="282"/>
      <c r="I95" s="282"/>
      <c r="J95" s="302"/>
      <c r="K95" s="302"/>
      <c r="L95" s="302"/>
      <c r="M95" s="302"/>
      <c r="N95" s="282"/>
      <c r="O95" s="282"/>
      <c r="W95" s="321"/>
      <c r="X95" s="283"/>
      <c r="Y95" s="292"/>
      <c r="Z95" s="284"/>
      <c r="AA95" s="284"/>
      <c r="AB95" s="284"/>
    </row>
    <row r="96" spans="1:28" s="257" customFormat="1" ht="15" x14ac:dyDescent="0.25">
      <c r="A96" s="280"/>
      <c r="B96" s="281"/>
      <c r="D96" s="282"/>
      <c r="E96" s="282"/>
      <c r="F96" s="282"/>
      <c r="G96" s="282"/>
      <c r="H96" s="282"/>
      <c r="I96" s="282"/>
      <c r="J96" s="302"/>
      <c r="K96" s="302"/>
      <c r="L96" s="302"/>
      <c r="M96" s="302"/>
      <c r="N96" s="282"/>
      <c r="O96" s="282"/>
      <c r="W96" s="321"/>
      <c r="X96" s="283"/>
      <c r="Y96" s="292"/>
      <c r="Z96" s="284"/>
      <c r="AA96" s="284"/>
      <c r="AB96" s="284"/>
    </row>
    <row r="97" spans="1:28" s="250" customFormat="1" thickBot="1" x14ac:dyDescent="0.3">
      <c r="A97" s="273"/>
      <c r="B97" s="251"/>
      <c r="D97" s="252"/>
      <c r="E97" s="252"/>
      <c r="F97" s="253"/>
      <c r="G97" s="253"/>
      <c r="H97" s="254"/>
      <c r="I97" s="254"/>
      <c r="J97" s="302"/>
      <c r="K97" s="302"/>
      <c r="L97" s="302"/>
      <c r="M97" s="302"/>
      <c r="N97" s="255"/>
      <c r="O97" s="255"/>
      <c r="P97" s="257"/>
      <c r="Q97" s="257"/>
      <c r="R97" s="258"/>
      <c r="S97" s="259"/>
      <c r="T97" s="260"/>
      <c r="U97" s="256"/>
      <c r="V97" s="261"/>
      <c r="W97" s="321"/>
      <c r="X97" s="262"/>
      <c r="Y97" s="292"/>
      <c r="Z97" s="263"/>
      <c r="AA97" s="263"/>
      <c r="AB97" s="263"/>
    </row>
  </sheetData>
  <mergeCells count="137">
    <mergeCell ref="N71:N72"/>
    <mergeCell ref="O71:O72"/>
    <mergeCell ref="N74:N75"/>
    <mergeCell ref="O74:O75"/>
    <mergeCell ref="N25:N28"/>
    <mergeCell ref="O25:O28"/>
    <mergeCell ref="N29:N30"/>
    <mergeCell ref="O29:O30"/>
    <mergeCell ref="N37:N38"/>
    <mergeCell ref="O37:O38"/>
    <mergeCell ref="N50:N51"/>
    <mergeCell ref="O50:O51"/>
    <mergeCell ref="N52:N53"/>
    <mergeCell ref="O52:O53"/>
    <mergeCell ref="J2:J3"/>
    <mergeCell ref="K2:K3"/>
    <mergeCell ref="A22:M22"/>
    <mergeCell ref="B25:B28"/>
    <mergeCell ref="B29:B30"/>
    <mergeCell ref="R1:AC1"/>
    <mergeCell ref="L74:L75"/>
    <mergeCell ref="M74:M75"/>
    <mergeCell ref="A73:M73"/>
    <mergeCell ref="M71:M72"/>
    <mergeCell ref="D74:D75"/>
    <mergeCell ref="E74:E75"/>
    <mergeCell ref="F74:F75"/>
    <mergeCell ref="G74:G75"/>
    <mergeCell ref="H74:H75"/>
    <mergeCell ref="I74:I75"/>
    <mergeCell ref="J74:J75"/>
    <mergeCell ref="K74:K75"/>
    <mergeCell ref="G71:G72"/>
    <mergeCell ref="H71:H72"/>
    <mergeCell ref="I71:I72"/>
    <mergeCell ref="J71:J72"/>
    <mergeCell ref="K71:K72"/>
    <mergeCell ref="L71:L72"/>
    <mergeCell ref="I62:I63"/>
    <mergeCell ref="J62:J63"/>
    <mergeCell ref="K62:K63"/>
    <mergeCell ref="L62:L63"/>
    <mergeCell ref="M62:M63"/>
    <mergeCell ref="A64:M64"/>
    <mergeCell ref="L54:L55"/>
    <mergeCell ref="M54:M55"/>
    <mergeCell ref="A56:M56"/>
    <mergeCell ref="A59:M59"/>
    <mergeCell ref="A61:M61"/>
    <mergeCell ref="D62:D63"/>
    <mergeCell ref="E62:E63"/>
    <mergeCell ref="F62:F63"/>
    <mergeCell ref="G62:G63"/>
    <mergeCell ref="H62:H63"/>
    <mergeCell ref="D54:D55"/>
    <mergeCell ref="E54:E55"/>
    <mergeCell ref="F54:F55"/>
    <mergeCell ref="G54:G55"/>
    <mergeCell ref="H54:H55"/>
    <mergeCell ref="I54:I55"/>
    <mergeCell ref="J54:J55"/>
    <mergeCell ref="K54:K55"/>
    <mergeCell ref="L50:L51"/>
    <mergeCell ref="M50:M51"/>
    <mergeCell ref="D52:D53"/>
    <mergeCell ref="E52:E53"/>
    <mergeCell ref="F52:F53"/>
    <mergeCell ref="G52:G53"/>
    <mergeCell ref="H52:H53"/>
    <mergeCell ref="I52:I53"/>
    <mergeCell ref="J52:J53"/>
    <mergeCell ref="K52:K53"/>
    <mergeCell ref="F50:F51"/>
    <mergeCell ref="G50:G51"/>
    <mergeCell ref="H50:H51"/>
    <mergeCell ref="I50:I51"/>
    <mergeCell ref="J50:J51"/>
    <mergeCell ref="K50:K51"/>
    <mergeCell ref="L52:L53"/>
    <mergeCell ref="M52:M53"/>
    <mergeCell ref="D50:D51"/>
    <mergeCell ref="A40:M40"/>
    <mergeCell ref="A41:M41"/>
    <mergeCell ref="L25:L28"/>
    <mergeCell ref="M25:M28"/>
    <mergeCell ref="B37:B38"/>
    <mergeCell ref="L29:L30"/>
    <mergeCell ref="M29:M30"/>
    <mergeCell ref="D25:D28"/>
    <mergeCell ref="E25:E28"/>
    <mergeCell ref="F25:F28"/>
    <mergeCell ref="G25:G28"/>
    <mergeCell ref="H25:H28"/>
    <mergeCell ref="I25:I28"/>
    <mergeCell ref="J25:J28"/>
    <mergeCell ref="K25:K28"/>
    <mergeCell ref="A37:A38"/>
    <mergeCell ref="H37:H38"/>
    <mergeCell ref="I37:I38"/>
    <mergeCell ref="J37:J38"/>
    <mergeCell ref="K37:K38"/>
    <mergeCell ref="C25:C28"/>
    <mergeCell ref="A24:M24"/>
    <mergeCell ref="D29:D30"/>
    <mergeCell ref="E29:E30"/>
    <mergeCell ref="F29:F30"/>
    <mergeCell ref="G29:G30"/>
    <mergeCell ref="H29:H30"/>
    <mergeCell ref="I29:I30"/>
    <mergeCell ref="J29:J30"/>
    <mergeCell ref="K29:K30"/>
    <mergeCell ref="A29:A30"/>
    <mergeCell ref="C29:C30"/>
    <mergeCell ref="N2:O2"/>
    <mergeCell ref="A1:A2"/>
    <mergeCell ref="B1:B2"/>
    <mergeCell ref="C1:C2"/>
    <mergeCell ref="A74:A75"/>
    <mergeCell ref="B74:B75"/>
    <mergeCell ref="A4:M4"/>
    <mergeCell ref="A5:M5"/>
    <mergeCell ref="D1:M1"/>
    <mergeCell ref="A6:M6"/>
    <mergeCell ref="A71:A72"/>
    <mergeCell ref="B71:B72"/>
    <mergeCell ref="A66:M66"/>
    <mergeCell ref="D71:D72"/>
    <mergeCell ref="E71:E72"/>
    <mergeCell ref="F71:F72"/>
    <mergeCell ref="B54:B55"/>
    <mergeCell ref="A62:A63"/>
    <mergeCell ref="C62:C63"/>
    <mergeCell ref="B52:B53"/>
    <mergeCell ref="A49:M49"/>
    <mergeCell ref="A45:M45"/>
    <mergeCell ref="E50:E51"/>
    <mergeCell ref="A25:A28"/>
  </mergeCells>
  <pageMargins left="0.7" right="0.7" top="0.75" bottom="0.75" header="0.3" footer="0.3"/>
  <pageSetup paperSize="9" scale="4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92"/>
  <sheetViews>
    <sheetView topLeftCell="C1" zoomScale="55" zoomScaleNormal="55" workbookViewId="0">
      <selection activeCell="T9" sqref="T9"/>
    </sheetView>
  </sheetViews>
  <sheetFormatPr defaultColWidth="9.140625" defaultRowHeight="18.75" x14ac:dyDescent="0.3"/>
  <cols>
    <col min="1" max="1" width="11.5703125" style="79" bestFit="1" customWidth="1"/>
    <col min="2" max="2" width="126.5703125" style="37" customWidth="1"/>
    <col min="3" max="3" width="12.85546875" style="37" customWidth="1"/>
    <col min="4" max="5" width="21.140625" style="95" customWidth="1"/>
    <col min="6" max="7" width="21.140625" style="104" customWidth="1"/>
    <col min="8" max="9" width="21.140625" style="111" customWidth="1"/>
    <col min="10" max="10" width="31.5703125" style="129" customWidth="1"/>
    <col min="11" max="11" width="29.5703125" style="130" customWidth="1"/>
    <col min="12" max="13" width="29.5703125" style="150" customWidth="1"/>
    <col min="14" max="14" width="27.85546875" style="36" customWidth="1"/>
    <col min="15" max="15" width="16.7109375" style="36" customWidth="1"/>
    <col min="16" max="16" width="18.28515625" style="155" customWidth="1"/>
    <col min="17" max="17" width="15.140625" style="154" customWidth="1"/>
    <col min="18" max="18" width="14.5703125" style="152" customWidth="1"/>
    <col min="19" max="19" width="21.85546875" style="153" customWidth="1"/>
    <col min="20" max="21" width="17.42578125" style="151" customWidth="1"/>
    <col min="22" max="22" width="24.42578125" style="156" customWidth="1"/>
    <col min="23" max="16384" width="9.140625" style="37"/>
  </cols>
  <sheetData>
    <row r="1" spans="1:24" s="34" customFormat="1" ht="186" customHeight="1" thickBot="1" x14ac:dyDescent="0.35">
      <c r="A1" s="501" t="s">
        <v>203</v>
      </c>
      <c r="B1" s="502"/>
      <c r="C1" s="502"/>
      <c r="D1" s="502"/>
      <c r="E1" s="502"/>
      <c r="F1" s="502"/>
      <c r="G1" s="502"/>
      <c r="H1" s="502"/>
      <c r="I1" s="502"/>
      <c r="J1" s="502"/>
      <c r="K1" s="502"/>
      <c r="L1" s="502"/>
      <c r="M1" s="502"/>
    </row>
    <row r="2" spans="1:24" ht="37.5" x14ac:dyDescent="0.3">
      <c r="A2" s="503" t="s">
        <v>0</v>
      </c>
      <c r="B2" s="35" t="s">
        <v>60</v>
      </c>
      <c r="C2" s="35" t="s">
        <v>61</v>
      </c>
      <c r="D2" s="425" t="s">
        <v>62</v>
      </c>
      <c r="E2" s="426"/>
      <c r="F2" s="426"/>
      <c r="G2" s="426"/>
      <c r="H2" s="426"/>
      <c r="I2" s="426"/>
      <c r="J2" s="426"/>
      <c r="K2" s="426"/>
      <c r="L2" s="427"/>
      <c r="M2" s="428"/>
      <c r="P2" s="423" t="s">
        <v>211</v>
      </c>
      <c r="Q2" s="424"/>
      <c r="R2" s="424"/>
      <c r="S2" s="424"/>
      <c r="T2" s="424"/>
      <c r="U2" s="424"/>
      <c r="V2" s="424"/>
    </row>
    <row r="3" spans="1:24" ht="37.5" x14ac:dyDescent="0.3">
      <c r="A3" s="504"/>
      <c r="B3" s="38" t="s">
        <v>63</v>
      </c>
      <c r="C3" s="38" t="s">
        <v>64</v>
      </c>
      <c r="D3" s="429"/>
      <c r="E3" s="430"/>
      <c r="F3" s="430"/>
      <c r="G3" s="430"/>
      <c r="H3" s="430"/>
      <c r="I3" s="430"/>
      <c r="J3" s="430"/>
      <c r="K3" s="430"/>
      <c r="L3" s="431"/>
      <c r="M3" s="432"/>
      <c r="P3" s="424"/>
      <c r="Q3" s="424"/>
      <c r="R3" s="424"/>
      <c r="S3" s="424"/>
      <c r="T3" s="424"/>
      <c r="U3" s="424"/>
      <c r="V3" s="424"/>
    </row>
    <row r="4" spans="1:24" ht="25.5" customHeight="1" x14ac:dyDescent="0.3">
      <c r="A4" s="504"/>
      <c r="B4" s="38"/>
      <c r="C4" s="38"/>
      <c r="D4" s="429"/>
      <c r="E4" s="430"/>
      <c r="F4" s="430"/>
      <c r="G4" s="430"/>
      <c r="H4" s="430"/>
      <c r="I4" s="430"/>
      <c r="J4" s="430"/>
      <c r="K4" s="430"/>
      <c r="L4" s="431"/>
      <c r="M4" s="432"/>
      <c r="P4" s="424"/>
      <c r="Q4" s="424"/>
      <c r="R4" s="424"/>
      <c r="S4" s="424"/>
      <c r="T4" s="424"/>
      <c r="U4" s="424"/>
      <c r="V4" s="424"/>
    </row>
    <row r="5" spans="1:24" ht="19.5" thickBot="1" x14ac:dyDescent="0.35">
      <c r="A5" s="505"/>
      <c r="B5" s="39"/>
      <c r="C5" s="39"/>
      <c r="D5" s="433"/>
      <c r="E5" s="434"/>
      <c r="F5" s="434"/>
      <c r="G5" s="434"/>
      <c r="H5" s="434"/>
      <c r="I5" s="434"/>
      <c r="J5" s="434"/>
      <c r="K5" s="434"/>
      <c r="L5" s="435"/>
      <c r="M5" s="436"/>
      <c r="P5" s="424"/>
      <c r="Q5" s="424"/>
      <c r="R5" s="424"/>
      <c r="S5" s="424"/>
      <c r="T5" s="424"/>
      <c r="U5" s="424"/>
      <c r="V5" s="424"/>
    </row>
    <row r="6" spans="1:24" s="175" customFormat="1" ht="19.5" customHeight="1" thickBot="1" x14ac:dyDescent="0.35">
      <c r="A6" s="162"/>
      <c r="B6" s="163"/>
      <c r="C6" s="163"/>
      <c r="D6" s="164"/>
      <c r="E6" s="164"/>
      <c r="F6" s="165"/>
      <c r="G6" s="165"/>
      <c r="H6" s="166"/>
      <c r="I6" s="166"/>
      <c r="J6" s="506" t="s">
        <v>218</v>
      </c>
      <c r="K6" s="508" t="s">
        <v>219</v>
      </c>
      <c r="L6" s="167"/>
      <c r="M6" s="168"/>
      <c r="N6" s="347"/>
      <c r="O6" s="348"/>
      <c r="P6" s="169"/>
      <c r="Q6" s="170"/>
      <c r="R6" s="171"/>
      <c r="S6" s="172"/>
      <c r="T6" s="173"/>
      <c r="U6" s="344"/>
      <c r="V6" s="174"/>
    </row>
    <row r="7" spans="1:24" s="175" customFormat="1" ht="19.5" customHeight="1" thickBot="1" x14ac:dyDescent="0.35">
      <c r="A7" s="162"/>
      <c r="B7" s="163"/>
      <c r="C7" s="163"/>
      <c r="D7" s="176" t="s">
        <v>212</v>
      </c>
      <c r="E7" s="176" t="s">
        <v>213</v>
      </c>
      <c r="F7" s="177" t="s">
        <v>214</v>
      </c>
      <c r="G7" s="178" t="s">
        <v>215</v>
      </c>
      <c r="H7" s="179" t="s">
        <v>216</v>
      </c>
      <c r="I7" s="179" t="s">
        <v>217</v>
      </c>
      <c r="J7" s="507"/>
      <c r="K7" s="509"/>
      <c r="L7" s="180" t="s">
        <v>223</v>
      </c>
      <c r="M7" s="181" t="s">
        <v>224</v>
      </c>
      <c r="N7" s="322" t="s">
        <v>254</v>
      </c>
      <c r="O7" s="323" t="s">
        <v>255</v>
      </c>
      <c r="P7" s="169">
        <v>2019</v>
      </c>
      <c r="Q7" s="170">
        <v>2020</v>
      </c>
      <c r="R7" s="171">
        <v>2021</v>
      </c>
      <c r="S7" s="172">
        <v>2022</v>
      </c>
      <c r="T7" s="173">
        <v>2023</v>
      </c>
      <c r="U7" s="344">
        <v>2024</v>
      </c>
      <c r="V7" s="182" t="s">
        <v>204</v>
      </c>
    </row>
    <row r="8" spans="1:24" ht="19.5" thickBot="1" x14ac:dyDescent="0.35">
      <c r="A8" s="41">
        <v>1</v>
      </c>
      <c r="B8" s="42">
        <v>2</v>
      </c>
      <c r="C8" s="42">
        <v>3</v>
      </c>
      <c r="D8" s="78"/>
      <c r="E8" s="78"/>
      <c r="F8" s="98"/>
      <c r="G8" s="96"/>
      <c r="H8" s="105"/>
      <c r="I8" s="105"/>
      <c r="J8" s="112"/>
      <c r="K8" s="113"/>
      <c r="L8" s="133"/>
      <c r="M8" s="133"/>
      <c r="N8" s="324"/>
      <c r="O8" s="324"/>
      <c r="U8" s="345"/>
    </row>
    <row r="9" spans="1:24" ht="43.5" customHeight="1" thickBot="1" x14ac:dyDescent="0.35">
      <c r="A9" s="41"/>
      <c r="B9" s="43" t="s">
        <v>220</v>
      </c>
      <c r="C9" s="43"/>
      <c r="D9" s="77">
        <v>290539530.93000001</v>
      </c>
      <c r="E9" s="77">
        <v>287969514.56</v>
      </c>
      <c r="F9" s="187">
        <v>281445845.95999998</v>
      </c>
      <c r="G9" s="187">
        <v>277566527.55000001</v>
      </c>
      <c r="H9" s="188">
        <f>H10+H21+H42+H67+H84+H96+H105+H115+H124+H133+H149</f>
        <v>326730863.28000009</v>
      </c>
      <c r="I9" s="188">
        <f>I10+I21+I42+I67+I84+I96+I105+I115+I124+I133+I149</f>
        <v>323502767.38000005</v>
      </c>
      <c r="J9" s="115">
        <f>SUM(J10:J149)</f>
        <v>392286809.66000003</v>
      </c>
      <c r="K9" s="115">
        <v>384167514.18000001</v>
      </c>
      <c r="L9" s="133">
        <f>L10+L22+L42+L67+L84+L96+L105+L115+L124+L133+L149</f>
        <v>493490487.21999997</v>
      </c>
      <c r="M9" s="133">
        <f>M10+M22+M42+M67+M84+M96+M105+M115+M124+M133+M149</f>
        <v>445427383.54000002</v>
      </c>
      <c r="N9" s="324">
        <v>1</v>
      </c>
      <c r="O9" s="324"/>
      <c r="P9" s="95">
        <f t="shared" ref="P9:P15" si="0">E9/D9</f>
        <v>0.99115433152324051</v>
      </c>
      <c r="Q9" s="104">
        <f t="shared" ref="Q9:Q20" si="1">G9/F9</f>
        <v>0.98621646591809597</v>
      </c>
      <c r="R9" s="111">
        <f t="shared" ref="R9:R20" si="2">I9/H9</f>
        <v>0.99012001539250472</v>
      </c>
      <c r="S9" s="129">
        <f>K9/J9</f>
        <v>0.97930265489416501</v>
      </c>
      <c r="T9" s="160">
        <f>M9/L9</f>
        <v>0.9026058152594677</v>
      </c>
      <c r="U9" s="346">
        <f>O9/N9</f>
        <v>0</v>
      </c>
      <c r="V9" s="161">
        <f>(P9+Q9+R9+S9+T9+U9)/6</f>
        <v>0.80823321383124558</v>
      </c>
    </row>
    <row r="10" spans="1:24" ht="48.75" customHeight="1" thickBot="1" x14ac:dyDescent="0.35">
      <c r="A10" s="44" t="s">
        <v>65</v>
      </c>
      <c r="B10" s="45" t="s">
        <v>66</v>
      </c>
      <c r="C10" s="46" t="s">
        <v>67</v>
      </c>
      <c r="D10" s="76">
        <v>51013659.210000001</v>
      </c>
      <c r="E10" s="76">
        <v>49326796.340000004</v>
      </c>
      <c r="F10" s="189">
        <v>55146778.810000002</v>
      </c>
      <c r="G10" s="189">
        <v>53722859.159999996</v>
      </c>
      <c r="H10" s="190">
        <v>62737946.539999999</v>
      </c>
      <c r="I10" s="190">
        <v>60081772.859999999</v>
      </c>
      <c r="J10" s="117">
        <v>73327979.760000005</v>
      </c>
      <c r="K10" s="117">
        <v>68940401.049999997</v>
      </c>
      <c r="L10" s="134">
        <v>84308421.939999998</v>
      </c>
      <c r="M10" s="134">
        <v>82880819.730000004</v>
      </c>
      <c r="N10" s="325">
        <v>1</v>
      </c>
      <c r="O10" s="325"/>
      <c r="P10" s="95">
        <f t="shared" si="0"/>
        <v>0.96693311367733981</v>
      </c>
      <c r="Q10" s="104">
        <f t="shared" si="1"/>
        <v>0.9741794592408396</v>
      </c>
      <c r="R10" s="111">
        <f t="shared" si="2"/>
        <v>0.95766240646230749</v>
      </c>
      <c r="S10" s="129">
        <f t="shared" ref="S10:S20" si="3">K10/J10</f>
        <v>0.94016501307740363</v>
      </c>
      <c r="T10" s="160">
        <f t="shared" ref="T9:T20" si="4">M10/L10</f>
        <v>0.98306690865337298</v>
      </c>
      <c r="U10" s="346">
        <f t="shared" ref="U10:U73" si="5">O10/N10</f>
        <v>0</v>
      </c>
      <c r="V10" s="161">
        <f t="shared" ref="V10:V73" si="6">(P10+Q10+R10+S10+T10+U10)/6</f>
        <v>0.80366781685187727</v>
      </c>
      <c r="X10" s="37">
        <v>1</v>
      </c>
    </row>
    <row r="11" spans="1:24" ht="27.75" hidden="1" customHeight="1" x14ac:dyDescent="0.3">
      <c r="A11" s="496" t="s">
        <v>68</v>
      </c>
      <c r="B11" s="47" t="s">
        <v>69</v>
      </c>
      <c r="C11" s="481"/>
      <c r="D11" s="81"/>
      <c r="E11" s="81"/>
      <c r="F11" s="191"/>
      <c r="G11" s="191"/>
      <c r="H11" s="188"/>
      <c r="I11" s="192"/>
      <c r="J11" s="452"/>
      <c r="K11" s="452"/>
      <c r="L11" s="135"/>
      <c r="M11" s="135"/>
      <c r="N11" s="326"/>
      <c r="O11" s="326"/>
      <c r="P11" s="95" t="e">
        <f t="shared" si="0"/>
        <v>#DIV/0!</v>
      </c>
      <c r="Q11" s="104" t="e">
        <f t="shared" si="1"/>
        <v>#DIV/0!</v>
      </c>
      <c r="R11" s="111" t="e">
        <f t="shared" si="2"/>
        <v>#DIV/0!</v>
      </c>
      <c r="S11" s="129" t="e">
        <f t="shared" si="3"/>
        <v>#DIV/0!</v>
      </c>
      <c r="T11" s="160" t="e">
        <f t="shared" si="4"/>
        <v>#DIV/0!</v>
      </c>
      <c r="U11" s="346" t="e">
        <f t="shared" si="5"/>
        <v>#DIV/0!</v>
      </c>
      <c r="V11" s="161" t="e">
        <f t="shared" si="6"/>
        <v>#DIV/0!</v>
      </c>
    </row>
    <row r="12" spans="1:24" ht="19.5" hidden="1" customHeight="1" thickBot="1" x14ac:dyDescent="0.35">
      <c r="A12" s="500"/>
      <c r="B12" s="48" t="s">
        <v>70</v>
      </c>
      <c r="C12" s="483"/>
      <c r="D12" s="82"/>
      <c r="E12" s="82"/>
      <c r="F12" s="193"/>
      <c r="G12" s="193"/>
      <c r="H12" s="190"/>
      <c r="I12" s="194"/>
      <c r="J12" s="453"/>
      <c r="K12" s="453"/>
      <c r="L12" s="136"/>
      <c r="M12" s="136"/>
      <c r="N12" s="327"/>
      <c r="O12" s="327"/>
      <c r="P12" s="95" t="e">
        <f t="shared" si="0"/>
        <v>#DIV/0!</v>
      </c>
      <c r="Q12" s="104" t="e">
        <f t="shared" si="1"/>
        <v>#DIV/0!</v>
      </c>
      <c r="R12" s="111" t="e">
        <f t="shared" si="2"/>
        <v>#DIV/0!</v>
      </c>
      <c r="S12" s="129" t="e">
        <f t="shared" si="3"/>
        <v>#DIV/0!</v>
      </c>
      <c r="T12" s="160" t="e">
        <f t="shared" si="4"/>
        <v>#DIV/0!</v>
      </c>
      <c r="U12" s="346" t="e">
        <f t="shared" si="5"/>
        <v>#DIV/0!</v>
      </c>
      <c r="V12" s="161" t="e">
        <f t="shared" si="6"/>
        <v>#DIV/0!</v>
      </c>
    </row>
    <row r="13" spans="1:24" ht="18.75" hidden="1" customHeight="1" x14ac:dyDescent="0.3">
      <c r="A13" s="496" t="s">
        <v>68</v>
      </c>
      <c r="B13" s="47" t="s">
        <v>71</v>
      </c>
      <c r="C13" s="481"/>
      <c r="D13" s="81"/>
      <c r="E13" s="81"/>
      <c r="F13" s="191"/>
      <c r="G13" s="191"/>
      <c r="H13" s="188"/>
      <c r="I13" s="192"/>
      <c r="J13" s="452"/>
      <c r="K13" s="452"/>
      <c r="L13" s="135"/>
      <c r="M13" s="135"/>
      <c r="N13" s="326"/>
      <c r="O13" s="326"/>
      <c r="P13" s="95" t="e">
        <f t="shared" si="0"/>
        <v>#DIV/0!</v>
      </c>
      <c r="Q13" s="104" t="e">
        <f t="shared" si="1"/>
        <v>#DIV/0!</v>
      </c>
      <c r="R13" s="111" t="e">
        <f t="shared" si="2"/>
        <v>#DIV/0!</v>
      </c>
      <c r="S13" s="129" t="e">
        <f t="shared" si="3"/>
        <v>#DIV/0!</v>
      </c>
      <c r="T13" s="160" t="e">
        <f t="shared" si="4"/>
        <v>#DIV/0!</v>
      </c>
      <c r="U13" s="346" t="e">
        <f t="shared" si="5"/>
        <v>#DIV/0!</v>
      </c>
      <c r="V13" s="161" t="e">
        <f t="shared" si="6"/>
        <v>#DIV/0!</v>
      </c>
    </row>
    <row r="14" spans="1:24" ht="19.5" hidden="1" customHeight="1" thickBot="1" x14ac:dyDescent="0.35">
      <c r="A14" s="500"/>
      <c r="B14" s="48" t="s">
        <v>72</v>
      </c>
      <c r="C14" s="483"/>
      <c r="D14" s="82"/>
      <c r="E14" s="82"/>
      <c r="F14" s="193"/>
      <c r="G14" s="193"/>
      <c r="H14" s="190"/>
      <c r="I14" s="194"/>
      <c r="J14" s="453"/>
      <c r="K14" s="453"/>
      <c r="L14" s="136"/>
      <c r="M14" s="136"/>
      <c r="N14" s="327"/>
      <c r="O14" s="327"/>
      <c r="P14" s="95" t="e">
        <f t="shared" si="0"/>
        <v>#DIV/0!</v>
      </c>
      <c r="Q14" s="104" t="e">
        <f t="shared" si="1"/>
        <v>#DIV/0!</v>
      </c>
      <c r="R14" s="111" t="e">
        <f t="shared" si="2"/>
        <v>#DIV/0!</v>
      </c>
      <c r="S14" s="129" t="e">
        <f t="shared" si="3"/>
        <v>#DIV/0!</v>
      </c>
      <c r="T14" s="160" t="e">
        <f t="shared" si="4"/>
        <v>#DIV/0!</v>
      </c>
      <c r="U14" s="346" t="e">
        <f t="shared" si="5"/>
        <v>#DIV/0!</v>
      </c>
      <c r="V14" s="161" t="e">
        <f t="shared" si="6"/>
        <v>#DIV/0!</v>
      </c>
    </row>
    <row r="15" spans="1:24" ht="29.25" hidden="1" customHeight="1" thickBot="1" x14ac:dyDescent="0.35">
      <c r="A15" s="485" t="s">
        <v>73</v>
      </c>
      <c r="B15" s="487"/>
      <c r="C15" s="48"/>
      <c r="D15" s="77"/>
      <c r="E15" s="77"/>
      <c r="F15" s="187"/>
      <c r="G15" s="187"/>
      <c r="H15" s="188"/>
      <c r="I15" s="188"/>
      <c r="J15" s="117"/>
      <c r="K15" s="117"/>
      <c r="L15" s="134"/>
      <c r="M15" s="134"/>
      <c r="N15" s="325"/>
      <c r="O15" s="325"/>
      <c r="P15" s="95" t="e">
        <f t="shared" si="0"/>
        <v>#DIV/0!</v>
      </c>
      <c r="Q15" s="104" t="e">
        <f t="shared" si="1"/>
        <v>#DIV/0!</v>
      </c>
      <c r="R15" s="111" t="e">
        <f t="shared" si="2"/>
        <v>#DIV/0!</v>
      </c>
      <c r="S15" s="129" t="e">
        <f t="shared" si="3"/>
        <v>#DIV/0!</v>
      </c>
      <c r="T15" s="160" t="e">
        <f t="shared" si="4"/>
        <v>#DIV/0!</v>
      </c>
      <c r="U15" s="346" t="e">
        <f t="shared" si="5"/>
        <v>#DIV/0!</v>
      </c>
      <c r="V15" s="161" t="e">
        <f t="shared" si="6"/>
        <v>#DIV/0!</v>
      </c>
    </row>
    <row r="16" spans="1:24" ht="24.75" hidden="1" customHeight="1" thickBot="1" x14ac:dyDescent="0.35">
      <c r="A16" s="472" t="s">
        <v>74</v>
      </c>
      <c r="B16" s="474"/>
      <c r="C16" s="40" t="s">
        <v>75</v>
      </c>
      <c r="D16" s="76"/>
      <c r="E16" s="76"/>
      <c r="F16" s="189"/>
      <c r="G16" s="189"/>
      <c r="H16" s="190"/>
      <c r="I16" s="190"/>
      <c r="J16" s="117"/>
      <c r="K16" s="117"/>
      <c r="L16" s="134"/>
      <c r="M16" s="134"/>
      <c r="N16" s="325"/>
      <c r="O16" s="325"/>
      <c r="P16" s="95"/>
      <c r="Q16" s="104" t="e">
        <f t="shared" si="1"/>
        <v>#DIV/0!</v>
      </c>
      <c r="R16" s="111" t="e">
        <f t="shared" si="2"/>
        <v>#DIV/0!</v>
      </c>
      <c r="S16" s="129" t="e">
        <f t="shared" si="3"/>
        <v>#DIV/0!</v>
      </c>
      <c r="T16" s="160" t="e">
        <f t="shared" si="4"/>
        <v>#DIV/0!</v>
      </c>
      <c r="U16" s="346" t="e">
        <f t="shared" si="5"/>
        <v>#DIV/0!</v>
      </c>
      <c r="V16" s="161" t="e">
        <f t="shared" si="6"/>
        <v>#DIV/0!</v>
      </c>
    </row>
    <row r="17" spans="1:24" ht="19.5" hidden="1" thickBot="1" x14ac:dyDescent="0.35">
      <c r="A17" s="472" t="s">
        <v>76</v>
      </c>
      <c r="B17" s="473"/>
      <c r="C17" s="474"/>
      <c r="D17" s="77"/>
      <c r="E17" s="77"/>
      <c r="F17" s="187"/>
      <c r="G17" s="187"/>
      <c r="H17" s="188"/>
      <c r="I17" s="188"/>
      <c r="J17" s="117"/>
      <c r="K17" s="117"/>
      <c r="L17" s="134"/>
      <c r="M17" s="134"/>
      <c r="N17" s="325"/>
      <c r="O17" s="325"/>
      <c r="P17" s="95"/>
      <c r="Q17" s="104" t="e">
        <f t="shared" si="1"/>
        <v>#DIV/0!</v>
      </c>
      <c r="R17" s="111" t="e">
        <f t="shared" si="2"/>
        <v>#DIV/0!</v>
      </c>
      <c r="S17" s="129" t="e">
        <f t="shared" si="3"/>
        <v>#DIV/0!</v>
      </c>
      <c r="T17" s="160" t="e">
        <f t="shared" si="4"/>
        <v>#DIV/0!</v>
      </c>
      <c r="U17" s="346" t="e">
        <f t="shared" si="5"/>
        <v>#DIV/0!</v>
      </c>
      <c r="V17" s="161" t="e">
        <f t="shared" si="6"/>
        <v>#DIV/0!</v>
      </c>
    </row>
    <row r="18" spans="1:24" ht="19.5" hidden="1" thickBot="1" x14ac:dyDescent="0.35">
      <c r="A18" s="472" t="s">
        <v>77</v>
      </c>
      <c r="B18" s="473"/>
      <c r="C18" s="474"/>
      <c r="D18" s="77"/>
      <c r="E18" s="77"/>
      <c r="F18" s="187"/>
      <c r="G18" s="187"/>
      <c r="H18" s="190"/>
      <c r="I18" s="188"/>
      <c r="J18" s="117"/>
      <c r="K18" s="117"/>
      <c r="L18" s="134"/>
      <c r="M18" s="134"/>
      <c r="N18" s="325"/>
      <c r="O18" s="325"/>
      <c r="P18" s="95"/>
      <c r="Q18" s="104" t="e">
        <f t="shared" si="1"/>
        <v>#DIV/0!</v>
      </c>
      <c r="R18" s="111" t="e">
        <f t="shared" si="2"/>
        <v>#DIV/0!</v>
      </c>
      <c r="S18" s="129" t="e">
        <f t="shared" si="3"/>
        <v>#DIV/0!</v>
      </c>
      <c r="T18" s="160" t="e">
        <f t="shared" si="4"/>
        <v>#DIV/0!</v>
      </c>
      <c r="U18" s="346" t="e">
        <f t="shared" si="5"/>
        <v>#DIV/0!</v>
      </c>
      <c r="V18" s="161" t="e">
        <f t="shared" si="6"/>
        <v>#DIV/0!</v>
      </c>
    </row>
    <row r="19" spans="1:24" ht="19.5" hidden="1" thickBot="1" x14ac:dyDescent="0.35">
      <c r="A19" s="472" t="s">
        <v>78</v>
      </c>
      <c r="B19" s="473"/>
      <c r="C19" s="474"/>
      <c r="D19" s="77"/>
      <c r="E19" s="77"/>
      <c r="F19" s="187"/>
      <c r="G19" s="187"/>
      <c r="H19" s="188"/>
      <c r="I19" s="188"/>
      <c r="J19" s="117"/>
      <c r="K19" s="117"/>
      <c r="L19" s="134"/>
      <c r="M19" s="134"/>
      <c r="N19" s="325"/>
      <c r="O19" s="325"/>
      <c r="P19" s="95"/>
      <c r="Q19" s="104" t="e">
        <f t="shared" si="1"/>
        <v>#DIV/0!</v>
      </c>
      <c r="R19" s="111" t="e">
        <f t="shared" si="2"/>
        <v>#DIV/0!</v>
      </c>
      <c r="S19" s="129" t="e">
        <f t="shared" si="3"/>
        <v>#DIV/0!</v>
      </c>
      <c r="T19" s="160" t="e">
        <f t="shared" si="4"/>
        <v>#DIV/0!</v>
      </c>
      <c r="U19" s="346" t="e">
        <f t="shared" si="5"/>
        <v>#DIV/0!</v>
      </c>
      <c r="V19" s="161" t="e">
        <f t="shared" si="6"/>
        <v>#DIV/0!</v>
      </c>
    </row>
    <row r="20" spans="1:24" ht="31.5" hidden="1" customHeight="1" thickBot="1" x14ac:dyDescent="0.35">
      <c r="A20" s="472" t="s">
        <v>79</v>
      </c>
      <c r="B20" s="473"/>
      <c r="C20" s="474"/>
      <c r="D20" s="77"/>
      <c r="E20" s="77"/>
      <c r="F20" s="187"/>
      <c r="G20" s="187"/>
      <c r="H20" s="190"/>
      <c r="I20" s="188"/>
      <c r="J20" s="117"/>
      <c r="K20" s="117"/>
      <c r="L20" s="134"/>
      <c r="M20" s="134"/>
      <c r="N20" s="325"/>
      <c r="O20" s="325"/>
      <c r="P20" s="95"/>
      <c r="Q20" s="104" t="e">
        <f t="shared" si="1"/>
        <v>#DIV/0!</v>
      </c>
      <c r="R20" s="111" t="e">
        <f t="shared" si="2"/>
        <v>#DIV/0!</v>
      </c>
      <c r="S20" s="129" t="e">
        <f t="shared" si="3"/>
        <v>#DIV/0!</v>
      </c>
      <c r="T20" s="160" t="e">
        <f t="shared" si="4"/>
        <v>#DIV/0!</v>
      </c>
      <c r="U20" s="346" t="e">
        <f t="shared" si="5"/>
        <v>#DIV/0!</v>
      </c>
      <c r="V20" s="161" t="e">
        <f t="shared" si="6"/>
        <v>#DIV/0!</v>
      </c>
    </row>
    <row r="21" spans="1:24" ht="19.5" customHeight="1" thickBot="1" x14ac:dyDescent="0.35">
      <c r="A21" s="458" t="s">
        <v>80</v>
      </c>
      <c r="B21" s="49" t="s">
        <v>81</v>
      </c>
      <c r="C21" s="493" t="s">
        <v>67</v>
      </c>
      <c r="D21" s="81"/>
      <c r="E21" s="81"/>
      <c r="F21" s="191"/>
      <c r="G21" s="191"/>
      <c r="H21" s="498">
        <v>214326828.87</v>
      </c>
      <c r="I21" s="498">
        <v>214259326.55000001</v>
      </c>
      <c r="J21" s="495">
        <v>251695727.09999999</v>
      </c>
      <c r="K21" s="495">
        <v>249445635.06999999</v>
      </c>
      <c r="L21" s="137"/>
      <c r="M21" s="137"/>
      <c r="N21" s="328"/>
      <c r="O21" s="328"/>
      <c r="P21" s="95"/>
      <c r="Q21" s="104"/>
      <c r="T21" s="160"/>
      <c r="U21" s="346"/>
      <c r="V21" s="161"/>
    </row>
    <row r="22" spans="1:24" ht="50.25" customHeight="1" thickBot="1" x14ac:dyDescent="0.35">
      <c r="A22" s="459"/>
      <c r="B22" s="50" t="s">
        <v>82</v>
      </c>
      <c r="C22" s="494"/>
      <c r="D22" s="82">
        <v>197600473.50999999</v>
      </c>
      <c r="E22" s="82">
        <v>197523509.66</v>
      </c>
      <c r="F22" s="193">
        <v>181703943.31</v>
      </c>
      <c r="G22" s="193">
        <v>180899376.38</v>
      </c>
      <c r="H22" s="499"/>
      <c r="I22" s="499"/>
      <c r="J22" s="495"/>
      <c r="K22" s="495"/>
      <c r="L22" s="134">
        <v>300909194.13</v>
      </c>
      <c r="M22" s="134">
        <v>299763349.13</v>
      </c>
      <c r="N22" s="325">
        <v>1</v>
      </c>
      <c r="O22" s="325"/>
      <c r="P22" s="95">
        <f t="shared" ref="P22:P40" si="7">E22/D22</f>
        <v>0.99961050776532634</v>
      </c>
      <c r="Q22" s="104">
        <f t="shared" ref="Q22:Q40" si="8">G22/F22</f>
        <v>0.9955720997830666</v>
      </c>
      <c r="R22" s="111">
        <f>I21/H21</f>
        <v>0.99968504960225513</v>
      </c>
      <c r="S22" s="129">
        <f>K21/J21</f>
        <v>0.99106026925476554</v>
      </c>
      <c r="T22" s="160">
        <f t="shared" ref="T22:T40" si="9">M22/L22</f>
        <v>0.99619205719747805</v>
      </c>
      <c r="U22" s="346">
        <f t="shared" si="5"/>
        <v>0</v>
      </c>
      <c r="V22" s="161">
        <f t="shared" si="6"/>
        <v>0.83035333060048189</v>
      </c>
      <c r="X22" s="37">
        <v>2</v>
      </c>
    </row>
    <row r="23" spans="1:24" ht="19.5" hidden="1" customHeight="1" x14ac:dyDescent="0.3">
      <c r="A23" s="496" t="s">
        <v>83</v>
      </c>
      <c r="B23" s="51" t="s">
        <v>84</v>
      </c>
      <c r="C23" s="481"/>
      <c r="D23" s="81"/>
      <c r="E23" s="81"/>
      <c r="F23" s="193">
        <v>1</v>
      </c>
      <c r="G23" s="191"/>
      <c r="H23" s="188"/>
      <c r="I23" s="192"/>
      <c r="J23" s="452"/>
      <c r="K23" s="452"/>
      <c r="L23" s="137"/>
      <c r="M23" s="137"/>
      <c r="N23" s="328"/>
      <c r="O23" s="328"/>
      <c r="P23" s="95" t="e">
        <f t="shared" si="7"/>
        <v>#DIV/0!</v>
      </c>
      <c r="Q23" s="104">
        <f t="shared" si="8"/>
        <v>0</v>
      </c>
      <c r="R23" s="111" t="e">
        <f t="shared" ref="R23:R40" si="10">I23/H23</f>
        <v>#DIV/0!</v>
      </c>
      <c r="S23" s="129" t="e">
        <f t="shared" ref="S23:S40" si="11">K23/J23</f>
        <v>#DIV/0!</v>
      </c>
      <c r="T23" s="160" t="e">
        <f t="shared" si="9"/>
        <v>#DIV/0!</v>
      </c>
      <c r="U23" s="346" t="e">
        <f t="shared" si="5"/>
        <v>#DIV/0!</v>
      </c>
      <c r="V23" s="161" t="e">
        <f t="shared" si="6"/>
        <v>#DIV/0!</v>
      </c>
    </row>
    <row r="24" spans="1:24" ht="38.25" hidden="1" customHeight="1" thickBot="1" x14ac:dyDescent="0.35">
      <c r="A24" s="497"/>
      <c r="B24" s="52" t="s">
        <v>85</v>
      </c>
      <c r="C24" s="482"/>
      <c r="D24" s="83"/>
      <c r="E24" s="83"/>
      <c r="F24" s="193">
        <v>1</v>
      </c>
      <c r="G24" s="195"/>
      <c r="H24" s="190"/>
      <c r="I24" s="196"/>
      <c r="J24" s="453"/>
      <c r="K24" s="453"/>
      <c r="L24" s="134"/>
      <c r="M24" s="134"/>
      <c r="N24" s="325"/>
      <c r="O24" s="325"/>
      <c r="P24" s="95" t="e">
        <f t="shared" si="7"/>
        <v>#DIV/0!</v>
      </c>
      <c r="Q24" s="104">
        <f t="shared" si="8"/>
        <v>0</v>
      </c>
      <c r="R24" s="111" t="e">
        <f t="shared" si="10"/>
        <v>#DIV/0!</v>
      </c>
      <c r="S24" s="129" t="e">
        <f t="shared" si="11"/>
        <v>#DIV/0!</v>
      </c>
      <c r="T24" s="160" t="e">
        <f t="shared" si="9"/>
        <v>#DIV/0!</v>
      </c>
      <c r="U24" s="346" t="e">
        <f t="shared" si="5"/>
        <v>#DIV/0!</v>
      </c>
      <c r="V24" s="161" t="e">
        <f t="shared" si="6"/>
        <v>#DIV/0!</v>
      </c>
    </row>
    <row r="25" spans="1:24" ht="19.5" hidden="1" customHeight="1" x14ac:dyDescent="0.3">
      <c r="A25" s="478" t="s">
        <v>86</v>
      </c>
      <c r="B25" s="47" t="s">
        <v>87</v>
      </c>
      <c r="C25" s="481"/>
      <c r="D25" s="81"/>
      <c r="E25" s="81"/>
      <c r="F25" s="193">
        <v>1</v>
      </c>
      <c r="G25" s="191"/>
      <c r="H25" s="188"/>
      <c r="I25" s="192"/>
      <c r="J25" s="452"/>
      <c r="K25" s="491"/>
      <c r="L25" s="135"/>
      <c r="M25" s="138"/>
      <c r="N25" s="326"/>
      <c r="O25" s="329"/>
      <c r="P25" s="95" t="e">
        <f t="shared" si="7"/>
        <v>#DIV/0!</v>
      </c>
      <c r="Q25" s="104">
        <f t="shared" si="8"/>
        <v>0</v>
      </c>
      <c r="R25" s="111" t="e">
        <f t="shared" si="10"/>
        <v>#DIV/0!</v>
      </c>
      <c r="S25" s="129" t="e">
        <f t="shared" si="11"/>
        <v>#DIV/0!</v>
      </c>
      <c r="T25" s="160" t="e">
        <f t="shared" si="9"/>
        <v>#DIV/0!</v>
      </c>
      <c r="U25" s="346" t="e">
        <f t="shared" si="5"/>
        <v>#DIV/0!</v>
      </c>
      <c r="V25" s="161" t="e">
        <f t="shared" si="6"/>
        <v>#DIV/0!</v>
      </c>
    </row>
    <row r="26" spans="1:24" ht="28.5" hidden="1" customHeight="1" thickBot="1" x14ac:dyDescent="0.35">
      <c r="A26" s="480"/>
      <c r="B26" s="48" t="s">
        <v>88</v>
      </c>
      <c r="C26" s="483"/>
      <c r="D26" s="82"/>
      <c r="E26" s="82"/>
      <c r="F26" s="193">
        <v>1</v>
      </c>
      <c r="G26" s="193"/>
      <c r="H26" s="190"/>
      <c r="I26" s="194"/>
      <c r="J26" s="453"/>
      <c r="K26" s="492"/>
      <c r="L26" s="136"/>
      <c r="M26" s="138"/>
      <c r="N26" s="327"/>
      <c r="O26" s="329"/>
      <c r="P26" s="95" t="e">
        <f t="shared" si="7"/>
        <v>#DIV/0!</v>
      </c>
      <c r="Q26" s="104">
        <f t="shared" si="8"/>
        <v>0</v>
      </c>
      <c r="R26" s="111" t="e">
        <f t="shared" si="10"/>
        <v>#DIV/0!</v>
      </c>
      <c r="S26" s="129" t="e">
        <f t="shared" si="11"/>
        <v>#DIV/0!</v>
      </c>
      <c r="T26" s="160" t="e">
        <f t="shared" si="9"/>
        <v>#DIV/0!</v>
      </c>
      <c r="U26" s="346" t="e">
        <f t="shared" si="5"/>
        <v>#DIV/0!</v>
      </c>
      <c r="V26" s="161" t="e">
        <f t="shared" si="6"/>
        <v>#DIV/0!</v>
      </c>
    </row>
    <row r="27" spans="1:24" ht="19.5" hidden="1" customHeight="1" x14ac:dyDescent="0.3">
      <c r="A27" s="478" t="s">
        <v>89</v>
      </c>
      <c r="B27" s="47" t="s">
        <v>90</v>
      </c>
      <c r="C27" s="481"/>
      <c r="D27" s="81"/>
      <c r="E27" s="81"/>
      <c r="F27" s="193">
        <v>1</v>
      </c>
      <c r="G27" s="191"/>
      <c r="H27" s="188"/>
      <c r="I27" s="192"/>
      <c r="J27" s="452"/>
      <c r="K27" s="475"/>
      <c r="L27" s="135"/>
      <c r="M27" s="135"/>
      <c r="N27" s="326"/>
      <c r="O27" s="326"/>
      <c r="P27" s="95" t="e">
        <f t="shared" si="7"/>
        <v>#DIV/0!</v>
      </c>
      <c r="Q27" s="104">
        <f t="shared" si="8"/>
        <v>0</v>
      </c>
      <c r="R27" s="111" t="e">
        <f t="shared" si="10"/>
        <v>#DIV/0!</v>
      </c>
      <c r="S27" s="129" t="e">
        <f t="shared" si="11"/>
        <v>#DIV/0!</v>
      </c>
      <c r="T27" s="160" t="e">
        <f t="shared" si="9"/>
        <v>#DIV/0!</v>
      </c>
      <c r="U27" s="346" t="e">
        <f t="shared" si="5"/>
        <v>#DIV/0!</v>
      </c>
      <c r="V27" s="161" t="e">
        <f t="shared" si="6"/>
        <v>#DIV/0!</v>
      </c>
    </row>
    <row r="28" spans="1:24" ht="19.5" hidden="1" customHeight="1" x14ac:dyDescent="0.3">
      <c r="A28" s="479"/>
      <c r="B28" s="47" t="s">
        <v>91</v>
      </c>
      <c r="C28" s="482"/>
      <c r="D28" s="83"/>
      <c r="E28" s="83"/>
      <c r="F28" s="193">
        <v>1</v>
      </c>
      <c r="G28" s="195"/>
      <c r="H28" s="190"/>
      <c r="I28" s="196"/>
      <c r="J28" s="464"/>
      <c r="K28" s="484"/>
      <c r="L28" s="139"/>
      <c r="M28" s="139"/>
      <c r="N28" s="330"/>
      <c r="O28" s="330"/>
      <c r="P28" s="95" t="e">
        <f t="shared" si="7"/>
        <v>#DIV/0!</v>
      </c>
      <c r="Q28" s="104">
        <f t="shared" si="8"/>
        <v>0</v>
      </c>
      <c r="R28" s="111" t="e">
        <f t="shared" si="10"/>
        <v>#DIV/0!</v>
      </c>
      <c r="S28" s="129" t="e">
        <f t="shared" si="11"/>
        <v>#DIV/0!</v>
      </c>
      <c r="T28" s="160" t="e">
        <f t="shared" si="9"/>
        <v>#DIV/0!</v>
      </c>
      <c r="U28" s="346" t="e">
        <f t="shared" si="5"/>
        <v>#DIV/0!</v>
      </c>
      <c r="V28" s="161" t="e">
        <f t="shared" si="6"/>
        <v>#DIV/0!</v>
      </c>
    </row>
    <row r="29" spans="1:24" ht="19.5" hidden="1" customHeight="1" thickBot="1" x14ac:dyDescent="0.35">
      <c r="A29" s="480"/>
      <c r="B29" s="39"/>
      <c r="C29" s="483"/>
      <c r="D29" s="82"/>
      <c r="E29" s="82"/>
      <c r="F29" s="193">
        <v>1</v>
      </c>
      <c r="G29" s="193"/>
      <c r="H29" s="188"/>
      <c r="I29" s="194"/>
      <c r="J29" s="453"/>
      <c r="K29" s="476"/>
      <c r="L29" s="136"/>
      <c r="M29" s="136"/>
      <c r="N29" s="327"/>
      <c r="O29" s="327"/>
      <c r="P29" s="95" t="e">
        <f t="shared" si="7"/>
        <v>#DIV/0!</v>
      </c>
      <c r="Q29" s="104">
        <f t="shared" si="8"/>
        <v>0</v>
      </c>
      <c r="R29" s="111" t="e">
        <f t="shared" si="10"/>
        <v>#DIV/0!</v>
      </c>
      <c r="S29" s="129" t="e">
        <f t="shared" si="11"/>
        <v>#DIV/0!</v>
      </c>
      <c r="T29" s="160" t="e">
        <f t="shared" si="9"/>
        <v>#DIV/0!</v>
      </c>
      <c r="U29" s="346" t="e">
        <f t="shared" si="5"/>
        <v>#DIV/0!</v>
      </c>
      <c r="V29" s="161" t="e">
        <f t="shared" si="6"/>
        <v>#DIV/0!</v>
      </c>
    </row>
    <row r="30" spans="1:24" ht="19.5" hidden="1" customHeight="1" x14ac:dyDescent="0.3">
      <c r="A30" s="478" t="s">
        <v>92</v>
      </c>
      <c r="B30" s="47" t="s">
        <v>93</v>
      </c>
      <c r="C30" s="481"/>
      <c r="D30" s="81"/>
      <c r="E30" s="81"/>
      <c r="F30" s="193">
        <v>1</v>
      </c>
      <c r="G30" s="191"/>
      <c r="H30" s="190"/>
      <c r="I30" s="192"/>
      <c r="J30" s="452"/>
      <c r="K30" s="475"/>
      <c r="L30" s="135"/>
      <c r="M30" s="138"/>
      <c r="N30" s="326"/>
      <c r="O30" s="329"/>
      <c r="P30" s="95" t="e">
        <f t="shared" si="7"/>
        <v>#DIV/0!</v>
      </c>
      <c r="Q30" s="104">
        <f t="shared" si="8"/>
        <v>0</v>
      </c>
      <c r="R30" s="111" t="e">
        <f t="shared" si="10"/>
        <v>#DIV/0!</v>
      </c>
      <c r="S30" s="129" t="e">
        <f t="shared" si="11"/>
        <v>#DIV/0!</v>
      </c>
      <c r="T30" s="160" t="e">
        <f t="shared" si="9"/>
        <v>#DIV/0!</v>
      </c>
      <c r="U30" s="346" t="e">
        <f t="shared" si="5"/>
        <v>#DIV/0!</v>
      </c>
      <c r="V30" s="161" t="e">
        <f t="shared" si="6"/>
        <v>#DIV/0!</v>
      </c>
    </row>
    <row r="31" spans="1:24" ht="43.15" hidden="1" customHeight="1" thickBot="1" x14ac:dyDescent="0.35">
      <c r="A31" s="480"/>
      <c r="B31" s="48" t="s">
        <v>94</v>
      </c>
      <c r="C31" s="483"/>
      <c r="D31" s="82"/>
      <c r="E31" s="82"/>
      <c r="F31" s="193">
        <v>1</v>
      </c>
      <c r="G31" s="193"/>
      <c r="H31" s="188"/>
      <c r="I31" s="194"/>
      <c r="J31" s="453"/>
      <c r="K31" s="476"/>
      <c r="L31" s="136"/>
      <c r="M31" s="138"/>
      <c r="N31" s="327"/>
      <c r="O31" s="329"/>
      <c r="P31" s="95" t="e">
        <f t="shared" si="7"/>
        <v>#DIV/0!</v>
      </c>
      <c r="Q31" s="104">
        <f t="shared" si="8"/>
        <v>0</v>
      </c>
      <c r="R31" s="111" t="e">
        <f t="shared" si="10"/>
        <v>#DIV/0!</v>
      </c>
      <c r="S31" s="129" t="e">
        <f t="shared" si="11"/>
        <v>#DIV/0!</v>
      </c>
      <c r="T31" s="160" t="e">
        <f t="shared" si="9"/>
        <v>#DIV/0!</v>
      </c>
      <c r="U31" s="346" t="e">
        <f t="shared" si="5"/>
        <v>#DIV/0!</v>
      </c>
      <c r="V31" s="161" t="e">
        <f t="shared" si="6"/>
        <v>#DIV/0!</v>
      </c>
    </row>
    <row r="32" spans="1:24" ht="38.25" hidden="1" thickBot="1" x14ac:dyDescent="0.35">
      <c r="A32" s="53" t="s">
        <v>95</v>
      </c>
      <c r="B32" s="54" t="s">
        <v>96</v>
      </c>
      <c r="C32" s="55"/>
      <c r="D32" s="84"/>
      <c r="E32" s="84"/>
      <c r="F32" s="193">
        <v>1</v>
      </c>
      <c r="G32" s="197"/>
      <c r="H32" s="190"/>
      <c r="I32" s="198"/>
      <c r="J32" s="185"/>
      <c r="K32" s="185"/>
      <c r="L32" s="140"/>
      <c r="M32" s="140"/>
      <c r="N32" s="331"/>
      <c r="O32" s="331"/>
      <c r="P32" s="95" t="e">
        <f t="shared" si="7"/>
        <v>#DIV/0!</v>
      </c>
      <c r="Q32" s="104">
        <f t="shared" si="8"/>
        <v>0</v>
      </c>
      <c r="R32" s="111" t="e">
        <f t="shared" si="10"/>
        <v>#DIV/0!</v>
      </c>
      <c r="S32" s="129" t="e">
        <f t="shared" si="11"/>
        <v>#DIV/0!</v>
      </c>
      <c r="T32" s="160" t="e">
        <f t="shared" si="9"/>
        <v>#DIV/0!</v>
      </c>
      <c r="U32" s="346" t="e">
        <f t="shared" si="5"/>
        <v>#DIV/0!</v>
      </c>
      <c r="V32" s="161" t="e">
        <f t="shared" si="6"/>
        <v>#DIV/0!</v>
      </c>
    </row>
    <row r="33" spans="1:24" ht="32.450000000000003" hidden="1" customHeight="1" thickBot="1" x14ac:dyDescent="0.35">
      <c r="A33" s="56" t="s">
        <v>97</v>
      </c>
      <c r="B33" s="57" t="s">
        <v>98</v>
      </c>
      <c r="C33" s="55"/>
      <c r="D33" s="84"/>
      <c r="E33" s="84"/>
      <c r="F33" s="193">
        <v>1</v>
      </c>
      <c r="G33" s="197"/>
      <c r="H33" s="188"/>
      <c r="I33" s="198"/>
      <c r="J33" s="185"/>
      <c r="K33" s="185"/>
      <c r="L33" s="141"/>
      <c r="M33" s="141"/>
      <c r="N33" s="332"/>
      <c r="O33" s="332"/>
      <c r="P33" s="95" t="e">
        <f t="shared" si="7"/>
        <v>#DIV/0!</v>
      </c>
      <c r="Q33" s="104">
        <f t="shared" si="8"/>
        <v>0</v>
      </c>
      <c r="R33" s="111" t="e">
        <f t="shared" si="10"/>
        <v>#DIV/0!</v>
      </c>
      <c r="S33" s="129" t="e">
        <f t="shared" si="11"/>
        <v>#DIV/0!</v>
      </c>
      <c r="T33" s="160" t="e">
        <f t="shared" si="9"/>
        <v>#DIV/0!</v>
      </c>
      <c r="U33" s="346" t="e">
        <f t="shared" si="5"/>
        <v>#DIV/0!</v>
      </c>
      <c r="V33" s="161" t="e">
        <f t="shared" si="6"/>
        <v>#DIV/0!</v>
      </c>
    </row>
    <row r="34" spans="1:24" ht="57" hidden="1" thickBot="1" x14ac:dyDescent="0.35">
      <c r="A34" s="53" t="s">
        <v>99</v>
      </c>
      <c r="B34" s="58" t="s">
        <v>100</v>
      </c>
      <c r="C34" s="55"/>
      <c r="D34" s="84"/>
      <c r="E34" s="84"/>
      <c r="F34" s="193">
        <v>1</v>
      </c>
      <c r="G34" s="197"/>
      <c r="H34" s="190"/>
      <c r="I34" s="198"/>
      <c r="J34" s="185"/>
      <c r="K34" s="185"/>
      <c r="L34" s="141"/>
      <c r="M34" s="141"/>
      <c r="N34" s="332"/>
      <c r="O34" s="332"/>
      <c r="P34" s="95" t="e">
        <f t="shared" si="7"/>
        <v>#DIV/0!</v>
      </c>
      <c r="Q34" s="104">
        <f t="shared" si="8"/>
        <v>0</v>
      </c>
      <c r="R34" s="111" t="e">
        <f t="shared" si="10"/>
        <v>#DIV/0!</v>
      </c>
      <c r="S34" s="129" t="e">
        <f t="shared" si="11"/>
        <v>#DIV/0!</v>
      </c>
      <c r="T34" s="160" t="e">
        <f t="shared" si="9"/>
        <v>#DIV/0!</v>
      </c>
      <c r="U34" s="346" t="e">
        <f t="shared" si="5"/>
        <v>#DIV/0!</v>
      </c>
      <c r="V34" s="161" t="e">
        <f t="shared" si="6"/>
        <v>#DIV/0!</v>
      </c>
    </row>
    <row r="35" spans="1:24" ht="60.75" hidden="1" customHeight="1" thickBot="1" x14ac:dyDescent="0.35">
      <c r="A35" s="53" t="s">
        <v>101</v>
      </c>
      <c r="B35" s="58" t="s">
        <v>102</v>
      </c>
      <c r="C35" s="55"/>
      <c r="D35" s="85"/>
      <c r="E35" s="85"/>
      <c r="F35" s="193">
        <v>1</v>
      </c>
      <c r="G35" s="199"/>
      <c r="H35" s="188"/>
      <c r="I35" s="200"/>
      <c r="J35" s="185"/>
      <c r="K35" s="185"/>
      <c r="L35" s="134"/>
      <c r="M35" s="134"/>
      <c r="N35" s="325"/>
      <c r="O35" s="325"/>
      <c r="P35" s="95" t="e">
        <f t="shared" si="7"/>
        <v>#DIV/0!</v>
      </c>
      <c r="Q35" s="104">
        <f t="shared" si="8"/>
        <v>0</v>
      </c>
      <c r="R35" s="111" t="e">
        <f t="shared" si="10"/>
        <v>#DIV/0!</v>
      </c>
      <c r="S35" s="129" t="e">
        <f t="shared" si="11"/>
        <v>#DIV/0!</v>
      </c>
      <c r="T35" s="160" t="e">
        <f t="shared" si="9"/>
        <v>#DIV/0!</v>
      </c>
      <c r="U35" s="346" t="e">
        <f t="shared" si="5"/>
        <v>#DIV/0!</v>
      </c>
      <c r="V35" s="161" t="e">
        <f t="shared" si="6"/>
        <v>#DIV/0!</v>
      </c>
    </row>
    <row r="36" spans="1:24" ht="19.5" hidden="1" thickBot="1" x14ac:dyDescent="0.35">
      <c r="A36" s="485" t="s">
        <v>103</v>
      </c>
      <c r="B36" s="486"/>
      <c r="C36" s="487"/>
      <c r="D36" s="86"/>
      <c r="E36" s="86"/>
      <c r="F36" s="193">
        <v>1</v>
      </c>
      <c r="G36" s="201"/>
      <c r="H36" s="190"/>
      <c r="I36" s="202"/>
      <c r="J36" s="185"/>
      <c r="K36" s="185"/>
      <c r="L36" s="134"/>
      <c r="M36" s="134"/>
      <c r="N36" s="325"/>
      <c r="O36" s="325"/>
      <c r="P36" s="95" t="e">
        <f t="shared" si="7"/>
        <v>#DIV/0!</v>
      </c>
      <c r="Q36" s="104">
        <f t="shared" si="8"/>
        <v>0</v>
      </c>
      <c r="R36" s="111" t="e">
        <f t="shared" si="10"/>
        <v>#DIV/0!</v>
      </c>
      <c r="S36" s="129" t="e">
        <f t="shared" si="11"/>
        <v>#DIV/0!</v>
      </c>
      <c r="T36" s="160" t="e">
        <f t="shared" si="9"/>
        <v>#DIV/0!</v>
      </c>
      <c r="U36" s="346" t="e">
        <f t="shared" si="5"/>
        <v>#DIV/0!</v>
      </c>
      <c r="V36" s="161" t="e">
        <f t="shared" si="6"/>
        <v>#DIV/0!</v>
      </c>
    </row>
    <row r="37" spans="1:24" ht="19.5" hidden="1" thickBot="1" x14ac:dyDescent="0.35">
      <c r="A37" s="488" t="s">
        <v>74</v>
      </c>
      <c r="B37" s="489"/>
      <c r="C37" s="490"/>
      <c r="D37" s="87"/>
      <c r="E37" s="87"/>
      <c r="F37" s="193">
        <v>1</v>
      </c>
      <c r="G37" s="203"/>
      <c r="H37" s="188"/>
      <c r="I37" s="204"/>
      <c r="J37" s="185"/>
      <c r="K37" s="185"/>
      <c r="L37" s="134"/>
      <c r="M37" s="134"/>
      <c r="N37" s="325"/>
      <c r="O37" s="325"/>
      <c r="P37" s="95" t="e">
        <f t="shared" si="7"/>
        <v>#DIV/0!</v>
      </c>
      <c r="Q37" s="104">
        <f t="shared" si="8"/>
        <v>0</v>
      </c>
      <c r="R37" s="111" t="e">
        <f t="shared" si="10"/>
        <v>#DIV/0!</v>
      </c>
      <c r="S37" s="129" t="e">
        <f t="shared" si="11"/>
        <v>#DIV/0!</v>
      </c>
      <c r="T37" s="160" t="e">
        <f t="shared" si="9"/>
        <v>#DIV/0!</v>
      </c>
      <c r="U37" s="346" t="e">
        <f t="shared" si="5"/>
        <v>#DIV/0!</v>
      </c>
      <c r="V37" s="161" t="e">
        <f t="shared" si="6"/>
        <v>#DIV/0!</v>
      </c>
    </row>
    <row r="38" spans="1:24" ht="19.5" hidden="1" thickBot="1" x14ac:dyDescent="0.35">
      <c r="A38" s="472" t="s">
        <v>76</v>
      </c>
      <c r="B38" s="473"/>
      <c r="C38" s="474"/>
      <c r="D38" s="88"/>
      <c r="E38" s="88"/>
      <c r="F38" s="193">
        <v>1</v>
      </c>
      <c r="G38" s="205"/>
      <c r="H38" s="190"/>
      <c r="I38" s="206"/>
      <c r="J38" s="185"/>
      <c r="K38" s="185"/>
      <c r="L38" s="134"/>
      <c r="M38" s="134"/>
      <c r="N38" s="325"/>
      <c r="O38" s="325"/>
      <c r="P38" s="95" t="e">
        <f t="shared" si="7"/>
        <v>#DIV/0!</v>
      </c>
      <c r="Q38" s="104">
        <f t="shared" si="8"/>
        <v>0</v>
      </c>
      <c r="R38" s="111" t="e">
        <f t="shared" si="10"/>
        <v>#DIV/0!</v>
      </c>
      <c r="S38" s="129" t="e">
        <f t="shared" si="11"/>
        <v>#DIV/0!</v>
      </c>
      <c r="T38" s="160" t="e">
        <f t="shared" si="9"/>
        <v>#DIV/0!</v>
      </c>
      <c r="U38" s="346" t="e">
        <f t="shared" si="5"/>
        <v>#DIV/0!</v>
      </c>
      <c r="V38" s="161" t="e">
        <f t="shared" si="6"/>
        <v>#DIV/0!</v>
      </c>
    </row>
    <row r="39" spans="1:24" ht="19.5" hidden="1" customHeight="1" thickBot="1" x14ac:dyDescent="0.35">
      <c r="A39" s="472" t="s">
        <v>77</v>
      </c>
      <c r="B39" s="473"/>
      <c r="C39" s="474"/>
      <c r="D39" s="88"/>
      <c r="E39" s="88"/>
      <c r="F39" s="193">
        <v>1</v>
      </c>
      <c r="G39" s="205"/>
      <c r="H39" s="188"/>
      <c r="I39" s="206"/>
      <c r="J39" s="185"/>
      <c r="K39" s="185"/>
      <c r="L39" s="134"/>
      <c r="M39" s="134"/>
      <c r="N39" s="325"/>
      <c r="O39" s="325"/>
      <c r="P39" s="95" t="e">
        <f t="shared" si="7"/>
        <v>#DIV/0!</v>
      </c>
      <c r="Q39" s="104">
        <f t="shared" si="8"/>
        <v>0</v>
      </c>
      <c r="R39" s="111" t="e">
        <f t="shared" si="10"/>
        <v>#DIV/0!</v>
      </c>
      <c r="S39" s="129" t="e">
        <f t="shared" si="11"/>
        <v>#DIV/0!</v>
      </c>
      <c r="T39" s="160" t="e">
        <f t="shared" si="9"/>
        <v>#DIV/0!</v>
      </c>
      <c r="U39" s="346" t="e">
        <f t="shared" si="5"/>
        <v>#DIV/0!</v>
      </c>
      <c r="V39" s="161" t="e">
        <f t="shared" si="6"/>
        <v>#DIV/0!</v>
      </c>
    </row>
    <row r="40" spans="1:24" ht="19.5" hidden="1" customHeight="1" thickBot="1" x14ac:dyDescent="0.35">
      <c r="A40" s="472" t="s">
        <v>78</v>
      </c>
      <c r="B40" s="473"/>
      <c r="C40" s="474"/>
      <c r="D40" s="88"/>
      <c r="E40" s="88"/>
      <c r="F40" s="193">
        <v>1</v>
      </c>
      <c r="G40" s="205"/>
      <c r="H40" s="190"/>
      <c r="I40" s="206"/>
      <c r="J40" s="185"/>
      <c r="K40" s="185"/>
      <c r="L40" s="134"/>
      <c r="M40" s="134"/>
      <c r="N40" s="325"/>
      <c r="O40" s="325"/>
      <c r="P40" s="95" t="e">
        <f t="shared" si="7"/>
        <v>#DIV/0!</v>
      </c>
      <c r="Q40" s="104">
        <f t="shared" si="8"/>
        <v>0</v>
      </c>
      <c r="R40" s="111" t="e">
        <f t="shared" si="10"/>
        <v>#DIV/0!</v>
      </c>
      <c r="S40" s="129" t="e">
        <f t="shared" si="11"/>
        <v>#DIV/0!</v>
      </c>
      <c r="T40" s="160" t="e">
        <f t="shared" si="9"/>
        <v>#DIV/0!</v>
      </c>
      <c r="U40" s="346" t="e">
        <f t="shared" si="5"/>
        <v>#DIV/0!</v>
      </c>
      <c r="V40" s="161" t="e">
        <f t="shared" si="6"/>
        <v>#DIV/0!</v>
      </c>
    </row>
    <row r="41" spans="1:24" ht="18.75" customHeight="1" thickBot="1" x14ac:dyDescent="0.35">
      <c r="A41" s="458" t="s">
        <v>104</v>
      </c>
      <c r="B41" s="49" t="s">
        <v>22</v>
      </c>
      <c r="C41" s="460" t="s">
        <v>67</v>
      </c>
      <c r="D41" s="89"/>
      <c r="E41" s="89"/>
      <c r="F41" s="193"/>
      <c r="G41" s="207"/>
      <c r="H41" s="188"/>
      <c r="I41" s="208"/>
      <c r="J41" s="452">
        <v>26779906.859999999</v>
      </c>
      <c r="K41" s="452">
        <v>25889279.23</v>
      </c>
      <c r="L41" s="135"/>
      <c r="M41" s="135"/>
      <c r="N41" s="326"/>
      <c r="O41" s="326"/>
      <c r="P41" s="95"/>
      <c r="Q41" s="104"/>
      <c r="R41" s="111"/>
      <c r="T41" s="160"/>
      <c r="U41" s="346"/>
      <c r="V41" s="161"/>
    </row>
    <row r="42" spans="1:24" ht="43.5" customHeight="1" thickBot="1" x14ac:dyDescent="0.35">
      <c r="A42" s="459"/>
      <c r="B42" s="59" t="s">
        <v>221</v>
      </c>
      <c r="C42" s="461"/>
      <c r="D42" s="90">
        <v>15036601.99</v>
      </c>
      <c r="E42" s="90">
        <v>14286914.1</v>
      </c>
      <c r="F42" s="193">
        <v>12851546.77</v>
      </c>
      <c r="G42" s="209">
        <v>11837239.869999999</v>
      </c>
      <c r="H42" s="190">
        <v>14695704.74</v>
      </c>
      <c r="I42" s="210">
        <v>14321984.75</v>
      </c>
      <c r="J42" s="453"/>
      <c r="K42" s="453"/>
      <c r="L42" s="136">
        <v>61759873.469999999</v>
      </c>
      <c r="M42" s="136">
        <v>16316079.84</v>
      </c>
      <c r="N42" s="327">
        <v>1</v>
      </c>
      <c r="O42" s="327"/>
      <c r="P42" s="95">
        <f t="shared" ref="P42:P65" si="12">E42/D42</f>
        <v>0.95014246632992105</v>
      </c>
      <c r="Q42" s="104">
        <f t="shared" ref="Q42:Q65" si="13">G42/F42</f>
        <v>0.9210751111790102</v>
      </c>
      <c r="R42" s="111">
        <f t="shared" ref="R42:R65" si="14">I42/H42</f>
        <v>0.97456944075755836</v>
      </c>
      <c r="S42" s="129">
        <f>K41/J41</f>
        <v>0.96674269127760515</v>
      </c>
      <c r="T42" s="160">
        <f t="shared" ref="T42:T65" si="15">M42/L42</f>
        <v>0.2641857718171261</v>
      </c>
      <c r="U42" s="346">
        <f t="shared" si="5"/>
        <v>0</v>
      </c>
      <c r="V42" s="161">
        <f t="shared" si="6"/>
        <v>0.67945258022687016</v>
      </c>
      <c r="X42" s="37">
        <v>3</v>
      </c>
    </row>
    <row r="43" spans="1:24" ht="15.75" hidden="1" customHeight="1" x14ac:dyDescent="0.3">
      <c r="A43" s="448" t="s">
        <v>105</v>
      </c>
      <c r="B43" s="60" t="s">
        <v>84</v>
      </c>
      <c r="C43" s="450"/>
      <c r="D43" s="89"/>
      <c r="E43" s="89"/>
      <c r="F43" s="193">
        <v>1</v>
      </c>
      <c r="G43" s="207"/>
      <c r="H43" s="188"/>
      <c r="I43" s="208"/>
      <c r="J43" s="469"/>
      <c r="K43" s="469"/>
      <c r="L43" s="135"/>
      <c r="M43" s="135"/>
      <c r="N43" s="326"/>
      <c r="O43" s="326"/>
      <c r="P43" s="95" t="e">
        <f t="shared" si="12"/>
        <v>#DIV/0!</v>
      </c>
      <c r="Q43" s="104">
        <f t="shared" si="13"/>
        <v>0</v>
      </c>
      <c r="R43" s="111" t="e">
        <f t="shared" si="14"/>
        <v>#DIV/0!</v>
      </c>
      <c r="S43" s="129" t="e">
        <f t="shared" ref="S43:S65" si="16">K43/J43</f>
        <v>#DIV/0!</v>
      </c>
      <c r="T43" s="160" t="e">
        <f t="shared" si="15"/>
        <v>#DIV/0!</v>
      </c>
      <c r="U43" s="346" t="e">
        <f t="shared" si="5"/>
        <v>#DIV/0!</v>
      </c>
      <c r="V43" s="161" t="e">
        <f t="shared" si="6"/>
        <v>#DIV/0!</v>
      </c>
    </row>
    <row r="44" spans="1:24" ht="63" hidden="1" customHeight="1" thickBot="1" x14ac:dyDescent="0.35">
      <c r="A44" s="449"/>
      <c r="B44" s="61" t="s">
        <v>106</v>
      </c>
      <c r="C44" s="451"/>
      <c r="D44" s="90"/>
      <c r="E44" s="90"/>
      <c r="F44" s="193">
        <v>1</v>
      </c>
      <c r="G44" s="209"/>
      <c r="H44" s="190"/>
      <c r="I44" s="210"/>
      <c r="J44" s="470"/>
      <c r="K44" s="470"/>
      <c r="L44" s="136"/>
      <c r="M44" s="136"/>
      <c r="N44" s="327"/>
      <c r="O44" s="327"/>
      <c r="P44" s="95" t="e">
        <f t="shared" si="12"/>
        <v>#DIV/0!</v>
      </c>
      <c r="Q44" s="104">
        <f t="shared" si="13"/>
        <v>0</v>
      </c>
      <c r="R44" s="111" t="e">
        <f t="shared" si="14"/>
        <v>#DIV/0!</v>
      </c>
      <c r="S44" s="129" t="e">
        <f t="shared" si="16"/>
        <v>#DIV/0!</v>
      </c>
      <c r="T44" s="160" t="e">
        <f t="shared" si="15"/>
        <v>#DIV/0!</v>
      </c>
      <c r="U44" s="346" t="e">
        <f t="shared" si="5"/>
        <v>#DIV/0!</v>
      </c>
      <c r="V44" s="161" t="e">
        <f t="shared" si="6"/>
        <v>#DIV/0!</v>
      </c>
    </row>
    <row r="45" spans="1:24" ht="15.75" hidden="1" customHeight="1" x14ac:dyDescent="0.3">
      <c r="A45" s="448" t="s">
        <v>107</v>
      </c>
      <c r="B45" s="60" t="s">
        <v>87</v>
      </c>
      <c r="C45" s="450"/>
      <c r="D45" s="89"/>
      <c r="E45" s="89"/>
      <c r="F45" s="193">
        <v>1</v>
      </c>
      <c r="G45" s="207"/>
      <c r="H45" s="188"/>
      <c r="I45" s="208"/>
      <c r="J45" s="446"/>
      <c r="K45" s="446"/>
      <c r="L45" s="131"/>
      <c r="M45" s="131"/>
      <c r="N45" s="333"/>
      <c r="O45" s="333"/>
      <c r="P45" s="95" t="e">
        <f t="shared" si="12"/>
        <v>#DIV/0!</v>
      </c>
      <c r="Q45" s="104">
        <f t="shared" si="13"/>
        <v>0</v>
      </c>
      <c r="R45" s="111" t="e">
        <f t="shared" si="14"/>
        <v>#DIV/0!</v>
      </c>
      <c r="S45" s="129" t="e">
        <f t="shared" si="16"/>
        <v>#DIV/0!</v>
      </c>
      <c r="T45" s="160" t="e">
        <f t="shared" si="15"/>
        <v>#DIV/0!</v>
      </c>
      <c r="U45" s="346" t="e">
        <f t="shared" si="5"/>
        <v>#DIV/0!</v>
      </c>
      <c r="V45" s="161" t="e">
        <f t="shared" si="6"/>
        <v>#DIV/0!</v>
      </c>
    </row>
    <row r="46" spans="1:24" ht="30" hidden="1" customHeight="1" thickBot="1" x14ac:dyDescent="0.35">
      <c r="A46" s="449"/>
      <c r="B46" s="61" t="s">
        <v>108</v>
      </c>
      <c r="C46" s="451"/>
      <c r="D46" s="90"/>
      <c r="E46" s="90"/>
      <c r="F46" s="193">
        <v>1</v>
      </c>
      <c r="G46" s="209"/>
      <c r="H46" s="190"/>
      <c r="I46" s="210"/>
      <c r="J46" s="477"/>
      <c r="K46" s="477"/>
      <c r="L46" s="132"/>
      <c r="M46" s="132"/>
      <c r="N46" s="334"/>
      <c r="O46" s="334"/>
      <c r="P46" s="95" t="e">
        <f t="shared" si="12"/>
        <v>#DIV/0!</v>
      </c>
      <c r="Q46" s="104">
        <f t="shared" si="13"/>
        <v>0</v>
      </c>
      <c r="R46" s="111" t="e">
        <f t="shared" si="14"/>
        <v>#DIV/0!</v>
      </c>
      <c r="S46" s="129" t="e">
        <f t="shared" si="16"/>
        <v>#DIV/0!</v>
      </c>
      <c r="T46" s="160" t="e">
        <f t="shared" si="15"/>
        <v>#DIV/0!</v>
      </c>
      <c r="U46" s="346" t="e">
        <f t="shared" si="5"/>
        <v>#DIV/0!</v>
      </c>
      <c r="V46" s="161" t="e">
        <f t="shared" si="6"/>
        <v>#DIV/0!</v>
      </c>
    </row>
    <row r="47" spans="1:24" ht="61.5" hidden="1" customHeight="1" thickBot="1" x14ac:dyDescent="0.35">
      <c r="A47" s="62" t="s">
        <v>109</v>
      </c>
      <c r="B47" s="61" t="s">
        <v>110</v>
      </c>
      <c r="C47" s="61"/>
      <c r="D47" s="77"/>
      <c r="E47" s="77"/>
      <c r="F47" s="193">
        <v>1</v>
      </c>
      <c r="G47" s="187"/>
      <c r="H47" s="188"/>
      <c r="I47" s="188"/>
      <c r="J47" s="123"/>
      <c r="K47" s="118"/>
      <c r="L47" s="134"/>
      <c r="M47" s="134"/>
      <c r="N47" s="325"/>
      <c r="O47" s="325"/>
      <c r="P47" s="95" t="e">
        <f t="shared" si="12"/>
        <v>#DIV/0!</v>
      </c>
      <c r="Q47" s="104">
        <f t="shared" si="13"/>
        <v>0</v>
      </c>
      <c r="R47" s="111" t="e">
        <f t="shared" si="14"/>
        <v>#DIV/0!</v>
      </c>
      <c r="S47" s="129" t="e">
        <f t="shared" si="16"/>
        <v>#DIV/0!</v>
      </c>
      <c r="T47" s="160" t="e">
        <f t="shared" si="15"/>
        <v>#DIV/0!</v>
      </c>
      <c r="U47" s="346" t="e">
        <f t="shared" si="5"/>
        <v>#DIV/0!</v>
      </c>
      <c r="V47" s="161" t="e">
        <f t="shared" si="6"/>
        <v>#DIV/0!</v>
      </c>
    </row>
    <row r="48" spans="1:24" ht="43.5" hidden="1" customHeight="1" thickBot="1" x14ac:dyDescent="0.35">
      <c r="A48" s="62" t="s">
        <v>111</v>
      </c>
      <c r="B48" s="63" t="s">
        <v>112</v>
      </c>
      <c r="C48" s="61"/>
      <c r="D48" s="77"/>
      <c r="E48" s="77"/>
      <c r="F48" s="193">
        <v>1</v>
      </c>
      <c r="G48" s="187"/>
      <c r="H48" s="190"/>
      <c r="I48" s="188"/>
      <c r="J48" s="123"/>
      <c r="K48" s="118"/>
      <c r="L48" s="134"/>
      <c r="M48" s="134"/>
      <c r="N48" s="325"/>
      <c r="O48" s="325"/>
      <c r="P48" s="95" t="e">
        <f t="shared" si="12"/>
        <v>#DIV/0!</v>
      </c>
      <c r="Q48" s="104">
        <f t="shared" si="13"/>
        <v>0</v>
      </c>
      <c r="R48" s="111" t="e">
        <f t="shared" si="14"/>
        <v>#DIV/0!</v>
      </c>
      <c r="S48" s="129" t="e">
        <f t="shared" si="16"/>
        <v>#DIV/0!</v>
      </c>
      <c r="T48" s="160" t="e">
        <f t="shared" si="15"/>
        <v>#DIV/0!</v>
      </c>
      <c r="U48" s="346" t="e">
        <f t="shared" si="5"/>
        <v>#DIV/0!</v>
      </c>
      <c r="V48" s="161" t="e">
        <f t="shared" si="6"/>
        <v>#DIV/0!</v>
      </c>
    </row>
    <row r="49" spans="1:22" ht="49.5" hidden="1" customHeight="1" thickBot="1" x14ac:dyDescent="0.35">
      <c r="A49" s="62" t="s">
        <v>113</v>
      </c>
      <c r="B49" s="63" t="s">
        <v>114</v>
      </c>
      <c r="C49" s="61"/>
      <c r="D49" s="77"/>
      <c r="E49" s="77"/>
      <c r="F49" s="193">
        <v>1</v>
      </c>
      <c r="G49" s="187"/>
      <c r="H49" s="188"/>
      <c r="I49" s="188"/>
      <c r="J49" s="123"/>
      <c r="K49" s="118"/>
      <c r="L49" s="134"/>
      <c r="M49" s="134"/>
      <c r="N49" s="325"/>
      <c r="O49" s="325"/>
      <c r="P49" s="95" t="e">
        <f t="shared" si="12"/>
        <v>#DIV/0!</v>
      </c>
      <c r="Q49" s="104">
        <f t="shared" si="13"/>
        <v>0</v>
      </c>
      <c r="R49" s="111" t="e">
        <f t="shared" si="14"/>
        <v>#DIV/0!</v>
      </c>
      <c r="S49" s="129" t="e">
        <f t="shared" si="16"/>
        <v>#DIV/0!</v>
      </c>
      <c r="T49" s="160" t="e">
        <f t="shared" si="15"/>
        <v>#DIV/0!</v>
      </c>
      <c r="U49" s="346" t="e">
        <f t="shared" si="5"/>
        <v>#DIV/0!</v>
      </c>
      <c r="V49" s="161" t="e">
        <f t="shared" si="6"/>
        <v>#DIV/0!</v>
      </c>
    </row>
    <row r="50" spans="1:22" ht="42" hidden="1" customHeight="1" thickBot="1" x14ac:dyDescent="0.35">
      <c r="A50" s="62" t="s">
        <v>115</v>
      </c>
      <c r="B50" s="63" t="s">
        <v>116</v>
      </c>
      <c r="C50" s="61"/>
      <c r="D50" s="77"/>
      <c r="E50" s="77"/>
      <c r="F50" s="193">
        <v>1</v>
      </c>
      <c r="G50" s="187"/>
      <c r="H50" s="190"/>
      <c r="I50" s="188"/>
      <c r="J50" s="123"/>
      <c r="K50" s="118"/>
      <c r="L50" s="134"/>
      <c r="M50" s="134"/>
      <c r="N50" s="325"/>
      <c r="O50" s="325"/>
      <c r="P50" s="95" t="e">
        <f t="shared" si="12"/>
        <v>#DIV/0!</v>
      </c>
      <c r="Q50" s="104">
        <f t="shared" si="13"/>
        <v>0</v>
      </c>
      <c r="R50" s="111" t="e">
        <f t="shared" si="14"/>
        <v>#DIV/0!</v>
      </c>
      <c r="S50" s="129" t="e">
        <f t="shared" si="16"/>
        <v>#DIV/0!</v>
      </c>
      <c r="T50" s="160" t="e">
        <f t="shared" si="15"/>
        <v>#DIV/0!</v>
      </c>
      <c r="U50" s="346" t="e">
        <f t="shared" si="5"/>
        <v>#DIV/0!</v>
      </c>
      <c r="V50" s="161" t="e">
        <f t="shared" si="6"/>
        <v>#DIV/0!</v>
      </c>
    </row>
    <row r="51" spans="1:22" ht="37.5" hidden="1" customHeight="1" thickBot="1" x14ac:dyDescent="0.35">
      <c r="A51" s="62" t="s">
        <v>117</v>
      </c>
      <c r="B51" s="63" t="s">
        <v>118</v>
      </c>
      <c r="C51" s="61"/>
      <c r="D51" s="77"/>
      <c r="E51" s="77"/>
      <c r="F51" s="193">
        <v>1</v>
      </c>
      <c r="G51" s="187"/>
      <c r="H51" s="188"/>
      <c r="I51" s="188"/>
      <c r="J51" s="123"/>
      <c r="K51" s="118"/>
      <c r="L51" s="134"/>
      <c r="M51" s="134"/>
      <c r="N51" s="325"/>
      <c r="O51" s="325"/>
      <c r="P51" s="95" t="e">
        <f t="shared" si="12"/>
        <v>#DIV/0!</v>
      </c>
      <c r="Q51" s="104">
        <f t="shared" si="13"/>
        <v>0</v>
      </c>
      <c r="R51" s="111" t="e">
        <f t="shared" si="14"/>
        <v>#DIV/0!</v>
      </c>
      <c r="S51" s="129" t="e">
        <f t="shared" si="16"/>
        <v>#DIV/0!</v>
      </c>
      <c r="T51" s="160" t="e">
        <f t="shared" si="15"/>
        <v>#DIV/0!</v>
      </c>
      <c r="U51" s="346" t="e">
        <f t="shared" si="5"/>
        <v>#DIV/0!</v>
      </c>
      <c r="V51" s="161" t="e">
        <f t="shared" si="6"/>
        <v>#DIV/0!</v>
      </c>
    </row>
    <row r="52" spans="1:22" ht="38.25" hidden="1" thickBot="1" x14ac:dyDescent="0.35">
      <c r="A52" s="64" t="s">
        <v>119</v>
      </c>
      <c r="B52" s="65" t="s">
        <v>120</v>
      </c>
      <c r="C52" s="60"/>
      <c r="D52" s="91"/>
      <c r="E52" s="91"/>
      <c r="F52" s="193">
        <v>1</v>
      </c>
      <c r="G52" s="211"/>
      <c r="H52" s="190"/>
      <c r="I52" s="212"/>
      <c r="J52" s="119"/>
      <c r="K52" s="120"/>
      <c r="L52" s="142"/>
      <c r="M52" s="142"/>
      <c r="N52" s="335"/>
      <c r="O52" s="335"/>
      <c r="P52" s="95" t="e">
        <f t="shared" si="12"/>
        <v>#DIV/0!</v>
      </c>
      <c r="Q52" s="104">
        <f t="shared" si="13"/>
        <v>0</v>
      </c>
      <c r="R52" s="111" t="e">
        <f t="shared" si="14"/>
        <v>#DIV/0!</v>
      </c>
      <c r="S52" s="129" t="e">
        <f t="shared" si="16"/>
        <v>#DIV/0!</v>
      </c>
      <c r="T52" s="160" t="e">
        <f t="shared" si="15"/>
        <v>#DIV/0!</v>
      </c>
      <c r="U52" s="346" t="e">
        <f t="shared" si="5"/>
        <v>#DIV/0!</v>
      </c>
      <c r="V52" s="161" t="e">
        <f t="shared" si="6"/>
        <v>#DIV/0!</v>
      </c>
    </row>
    <row r="53" spans="1:22" ht="54.75" hidden="1" customHeight="1" thickBot="1" x14ac:dyDescent="0.35">
      <c r="A53" s="66" t="s">
        <v>121</v>
      </c>
      <c r="B53" s="67" t="s">
        <v>122</v>
      </c>
      <c r="C53" s="68"/>
      <c r="D53" s="92"/>
      <c r="E53" s="92"/>
      <c r="F53" s="193">
        <v>1</v>
      </c>
      <c r="G53" s="213"/>
      <c r="H53" s="188"/>
      <c r="I53" s="214"/>
      <c r="J53" s="121"/>
      <c r="K53" s="122"/>
      <c r="L53" s="141"/>
      <c r="M53" s="141"/>
      <c r="N53" s="332"/>
      <c r="O53" s="332"/>
      <c r="P53" s="95" t="e">
        <f t="shared" si="12"/>
        <v>#DIV/0!</v>
      </c>
      <c r="Q53" s="104">
        <f t="shared" si="13"/>
        <v>0</v>
      </c>
      <c r="R53" s="111" t="e">
        <f t="shared" si="14"/>
        <v>#DIV/0!</v>
      </c>
      <c r="S53" s="129" t="e">
        <f t="shared" si="16"/>
        <v>#DIV/0!</v>
      </c>
      <c r="T53" s="160" t="e">
        <f t="shared" si="15"/>
        <v>#DIV/0!</v>
      </c>
      <c r="U53" s="346" t="e">
        <f t="shared" si="5"/>
        <v>#DIV/0!</v>
      </c>
      <c r="V53" s="161" t="e">
        <f t="shared" si="6"/>
        <v>#DIV/0!</v>
      </c>
    </row>
    <row r="54" spans="1:22" ht="54.75" hidden="1" customHeight="1" thickBot="1" x14ac:dyDescent="0.35">
      <c r="A54" s="69" t="s">
        <v>123</v>
      </c>
      <c r="B54" s="67" t="s">
        <v>124</v>
      </c>
      <c r="C54" s="70"/>
      <c r="D54" s="92"/>
      <c r="E54" s="92"/>
      <c r="F54" s="193">
        <v>1</v>
      </c>
      <c r="G54" s="213"/>
      <c r="H54" s="190"/>
      <c r="I54" s="214"/>
      <c r="J54" s="121"/>
      <c r="K54" s="122"/>
      <c r="L54" s="141"/>
      <c r="M54" s="141"/>
      <c r="N54" s="332"/>
      <c r="O54" s="332"/>
      <c r="P54" s="95" t="e">
        <f t="shared" si="12"/>
        <v>#DIV/0!</v>
      </c>
      <c r="Q54" s="104">
        <f t="shared" si="13"/>
        <v>0</v>
      </c>
      <c r="R54" s="111" t="e">
        <f t="shared" si="14"/>
        <v>#DIV/0!</v>
      </c>
      <c r="S54" s="129" t="e">
        <f t="shared" si="16"/>
        <v>#DIV/0!</v>
      </c>
      <c r="T54" s="160" t="e">
        <f t="shared" si="15"/>
        <v>#DIV/0!</v>
      </c>
      <c r="U54" s="346" t="e">
        <f t="shared" si="5"/>
        <v>#DIV/0!</v>
      </c>
      <c r="V54" s="161" t="e">
        <f t="shared" si="6"/>
        <v>#DIV/0!</v>
      </c>
    </row>
    <row r="55" spans="1:22" ht="15.75" hidden="1" customHeight="1" x14ac:dyDescent="0.3">
      <c r="A55" s="448" t="s">
        <v>125</v>
      </c>
      <c r="B55" s="60" t="s">
        <v>90</v>
      </c>
      <c r="C55" s="450"/>
      <c r="D55" s="93"/>
      <c r="E55" s="93"/>
      <c r="F55" s="193">
        <v>1</v>
      </c>
      <c r="G55" s="215"/>
      <c r="H55" s="188"/>
      <c r="I55" s="216"/>
      <c r="J55" s="471"/>
      <c r="K55" s="471"/>
      <c r="L55" s="139"/>
      <c r="M55" s="139"/>
      <c r="N55" s="330"/>
      <c r="O55" s="330"/>
      <c r="P55" s="95" t="e">
        <f t="shared" si="12"/>
        <v>#DIV/0!</v>
      </c>
      <c r="Q55" s="104">
        <f t="shared" si="13"/>
        <v>0</v>
      </c>
      <c r="R55" s="111" t="e">
        <f t="shared" si="14"/>
        <v>#DIV/0!</v>
      </c>
      <c r="S55" s="129" t="e">
        <f t="shared" si="16"/>
        <v>#DIV/0!</v>
      </c>
      <c r="T55" s="160" t="e">
        <f t="shared" si="15"/>
        <v>#DIV/0!</v>
      </c>
      <c r="U55" s="346" t="e">
        <f t="shared" si="5"/>
        <v>#DIV/0!</v>
      </c>
      <c r="V55" s="161" t="e">
        <f t="shared" si="6"/>
        <v>#DIV/0!</v>
      </c>
    </row>
    <row r="56" spans="1:22" ht="27.75" hidden="1" customHeight="1" thickBot="1" x14ac:dyDescent="0.35">
      <c r="A56" s="449"/>
      <c r="B56" s="61" t="s">
        <v>126</v>
      </c>
      <c r="C56" s="451"/>
      <c r="D56" s="90"/>
      <c r="E56" s="90"/>
      <c r="F56" s="193">
        <v>1</v>
      </c>
      <c r="G56" s="209"/>
      <c r="H56" s="190"/>
      <c r="I56" s="210"/>
      <c r="J56" s="470"/>
      <c r="K56" s="470"/>
      <c r="L56" s="136"/>
      <c r="M56" s="136"/>
      <c r="N56" s="327"/>
      <c r="O56" s="327"/>
      <c r="P56" s="95" t="e">
        <f t="shared" si="12"/>
        <v>#DIV/0!</v>
      </c>
      <c r="Q56" s="104">
        <f t="shared" si="13"/>
        <v>0</v>
      </c>
      <c r="R56" s="111" t="e">
        <f t="shared" si="14"/>
        <v>#DIV/0!</v>
      </c>
      <c r="S56" s="129" t="e">
        <f t="shared" si="16"/>
        <v>#DIV/0!</v>
      </c>
      <c r="T56" s="160" t="e">
        <f t="shared" si="15"/>
        <v>#DIV/0!</v>
      </c>
      <c r="U56" s="346" t="e">
        <f t="shared" si="5"/>
        <v>#DIV/0!</v>
      </c>
      <c r="V56" s="161" t="e">
        <f t="shared" si="6"/>
        <v>#DIV/0!</v>
      </c>
    </row>
    <row r="57" spans="1:22" ht="49.5" hidden="1" customHeight="1" thickBot="1" x14ac:dyDescent="0.35">
      <c r="A57" s="62" t="s">
        <v>127</v>
      </c>
      <c r="B57" s="63" t="s">
        <v>128</v>
      </c>
      <c r="C57" s="61"/>
      <c r="D57" s="77"/>
      <c r="E57" s="77"/>
      <c r="F57" s="193">
        <v>1</v>
      </c>
      <c r="G57" s="187"/>
      <c r="H57" s="188"/>
      <c r="I57" s="188"/>
      <c r="J57" s="123"/>
      <c r="K57" s="118"/>
      <c r="L57" s="134"/>
      <c r="M57" s="134"/>
      <c r="N57" s="325"/>
      <c r="O57" s="325"/>
      <c r="P57" s="95" t="e">
        <f t="shared" si="12"/>
        <v>#DIV/0!</v>
      </c>
      <c r="Q57" s="104">
        <f t="shared" si="13"/>
        <v>0</v>
      </c>
      <c r="R57" s="111" t="e">
        <f t="shared" si="14"/>
        <v>#DIV/0!</v>
      </c>
      <c r="S57" s="129" t="e">
        <f t="shared" si="16"/>
        <v>#DIV/0!</v>
      </c>
      <c r="T57" s="160" t="e">
        <f t="shared" si="15"/>
        <v>#DIV/0!</v>
      </c>
      <c r="U57" s="346" t="e">
        <f t="shared" si="5"/>
        <v>#DIV/0!</v>
      </c>
      <c r="V57" s="161" t="e">
        <f t="shared" si="6"/>
        <v>#DIV/0!</v>
      </c>
    </row>
    <row r="58" spans="1:22" ht="39.75" hidden="1" customHeight="1" thickBot="1" x14ac:dyDescent="0.35">
      <c r="A58" s="62" t="s">
        <v>129</v>
      </c>
      <c r="B58" s="63" t="s">
        <v>130</v>
      </c>
      <c r="C58" s="61"/>
      <c r="D58" s="77"/>
      <c r="E58" s="77"/>
      <c r="F58" s="193">
        <v>1</v>
      </c>
      <c r="G58" s="187"/>
      <c r="H58" s="190"/>
      <c r="I58" s="188"/>
      <c r="J58" s="118"/>
      <c r="K58" s="118"/>
      <c r="L58" s="134"/>
      <c r="M58" s="134"/>
      <c r="N58" s="325"/>
      <c r="O58" s="325"/>
      <c r="P58" s="95" t="e">
        <f t="shared" si="12"/>
        <v>#DIV/0!</v>
      </c>
      <c r="Q58" s="104">
        <f t="shared" si="13"/>
        <v>0</v>
      </c>
      <c r="R58" s="111" t="e">
        <f t="shared" si="14"/>
        <v>#DIV/0!</v>
      </c>
      <c r="S58" s="129" t="e">
        <f t="shared" si="16"/>
        <v>#DIV/0!</v>
      </c>
      <c r="T58" s="160" t="e">
        <f t="shared" si="15"/>
        <v>#DIV/0!</v>
      </c>
      <c r="U58" s="346" t="e">
        <f t="shared" si="5"/>
        <v>#DIV/0!</v>
      </c>
      <c r="V58" s="161" t="e">
        <f t="shared" si="6"/>
        <v>#DIV/0!</v>
      </c>
    </row>
    <row r="59" spans="1:22" ht="57" hidden="1" thickBot="1" x14ac:dyDescent="0.35">
      <c r="A59" s="66" t="s">
        <v>131</v>
      </c>
      <c r="B59" s="67" t="s">
        <v>132</v>
      </c>
      <c r="C59" s="68"/>
      <c r="D59" s="77"/>
      <c r="E59" s="77"/>
      <c r="F59" s="193">
        <v>1</v>
      </c>
      <c r="G59" s="187"/>
      <c r="H59" s="188"/>
      <c r="I59" s="188"/>
      <c r="J59" s="118"/>
      <c r="K59" s="118"/>
      <c r="L59" s="134"/>
      <c r="M59" s="134"/>
      <c r="N59" s="325"/>
      <c r="O59" s="325"/>
      <c r="P59" s="95" t="e">
        <f t="shared" si="12"/>
        <v>#DIV/0!</v>
      </c>
      <c r="Q59" s="104">
        <f t="shared" si="13"/>
        <v>0</v>
      </c>
      <c r="R59" s="111" t="e">
        <f t="shared" si="14"/>
        <v>#DIV/0!</v>
      </c>
      <c r="S59" s="129" t="e">
        <f t="shared" si="16"/>
        <v>#DIV/0!</v>
      </c>
      <c r="T59" s="160" t="e">
        <f t="shared" si="15"/>
        <v>#DIV/0!</v>
      </c>
      <c r="U59" s="346" t="e">
        <f t="shared" si="5"/>
        <v>#DIV/0!</v>
      </c>
      <c r="V59" s="161" t="e">
        <f t="shared" si="6"/>
        <v>#DIV/0!</v>
      </c>
    </row>
    <row r="60" spans="1:22" ht="19.5" hidden="1" thickBot="1" x14ac:dyDescent="0.35">
      <c r="A60" s="66" t="s">
        <v>133</v>
      </c>
      <c r="B60" s="67" t="s">
        <v>134</v>
      </c>
      <c r="C60" s="68"/>
      <c r="D60" s="77"/>
      <c r="E60" s="77"/>
      <c r="F60" s="193">
        <v>1</v>
      </c>
      <c r="G60" s="187"/>
      <c r="H60" s="190"/>
      <c r="I60" s="188"/>
      <c r="J60" s="118"/>
      <c r="K60" s="118"/>
      <c r="L60" s="134"/>
      <c r="M60" s="134"/>
      <c r="N60" s="325"/>
      <c r="O60" s="325"/>
      <c r="P60" s="95" t="e">
        <f t="shared" si="12"/>
        <v>#DIV/0!</v>
      </c>
      <c r="Q60" s="104">
        <f t="shared" si="13"/>
        <v>0</v>
      </c>
      <c r="R60" s="111" t="e">
        <f t="shared" si="14"/>
        <v>#DIV/0!</v>
      </c>
      <c r="S60" s="129" t="e">
        <f t="shared" si="16"/>
        <v>#DIV/0!</v>
      </c>
      <c r="T60" s="160" t="e">
        <f t="shared" si="15"/>
        <v>#DIV/0!</v>
      </c>
      <c r="U60" s="346" t="e">
        <f t="shared" si="5"/>
        <v>#DIV/0!</v>
      </c>
      <c r="V60" s="161" t="e">
        <f t="shared" si="6"/>
        <v>#DIV/0!</v>
      </c>
    </row>
    <row r="61" spans="1:22" ht="19.5" hidden="1" thickBot="1" x14ac:dyDescent="0.35">
      <c r="A61" s="443" t="s">
        <v>135</v>
      </c>
      <c r="B61" s="444"/>
      <c r="C61" s="445"/>
      <c r="D61" s="94"/>
      <c r="E61" s="94"/>
      <c r="F61" s="193">
        <v>1</v>
      </c>
      <c r="G61" s="217"/>
      <c r="H61" s="188"/>
      <c r="I61" s="218"/>
      <c r="J61" s="118"/>
      <c r="K61" s="118"/>
      <c r="L61" s="134"/>
      <c r="M61" s="134"/>
      <c r="N61" s="325"/>
      <c r="O61" s="325"/>
      <c r="P61" s="95" t="e">
        <f t="shared" si="12"/>
        <v>#DIV/0!</v>
      </c>
      <c r="Q61" s="104">
        <f t="shared" si="13"/>
        <v>0</v>
      </c>
      <c r="R61" s="111" t="e">
        <f t="shared" si="14"/>
        <v>#DIV/0!</v>
      </c>
      <c r="S61" s="129" t="e">
        <f t="shared" si="16"/>
        <v>#DIV/0!</v>
      </c>
      <c r="T61" s="160" t="e">
        <f t="shared" si="15"/>
        <v>#DIV/0!</v>
      </c>
      <c r="U61" s="346" t="e">
        <f t="shared" si="5"/>
        <v>#DIV/0!</v>
      </c>
      <c r="V61" s="161" t="e">
        <f t="shared" si="6"/>
        <v>#DIV/0!</v>
      </c>
    </row>
    <row r="62" spans="1:22" ht="19.5" hidden="1" customHeight="1" thickBot="1" x14ac:dyDescent="0.35">
      <c r="A62" s="437" t="s">
        <v>74</v>
      </c>
      <c r="B62" s="438"/>
      <c r="C62" s="439"/>
      <c r="D62" s="77"/>
      <c r="E62" s="77"/>
      <c r="F62" s="193">
        <v>1</v>
      </c>
      <c r="G62" s="187"/>
      <c r="H62" s="190"/>
      <c r="I62" s="188"/>
      <c r="J62" s="118"/>
      <c r="K62" s="118"/>
      <c r="L62" s="134"/>
      <c r="M62" s="134"/>
      <c r="N62" s="325"/>
      <c r="O62" s="325"/>
      <c r="P62" s="95" t="e">
        <f t="shared" si="12"/>
        <v>#DIV/0!</v>
      </c>
      <c r="Q62" s="104">
        <f t="shared" si="13"/>
        <v>0</v>
      </c>
      <c r="R62" s="111" t="e">
        <f t="shared" si="14"/>
        <v>#DIV/0!</v>
      </c>
      <c r="S62" s="129" t="e">
        <f t="shared" si="16"/>
        <v>#DIV/0!</v>
      </c>
      <c r="T62" s="160" t="e">
        <f t="shared" si="15"/>
        <v>#DIV/0!</v>
      </c>
      <c r="U62" s="346" t="e">
        <f t="shared" si="5"/>
        <v>#DIV/0!</v>
      </c>
      <c r="V62" s="161" t="e">
        <f t="shared" si="6"/>
        <v>#DIV/0!</v>
      </c>
    </row>
    <row r="63" spans="1:22" ht="19.5" hidden="1" customHeight="1" thickBot="1" x14ac:dyDescent="0.35">
      <c r="A63" s="437" t="s">
        <v>76</v>
      </c>
      <c r="B63" s="438"/>
      <c r="C63" s="439"/>
      <c r="D63" s="77"/>
      <c r="E63" s="77"/>
      <c r="F63" s="193">
        <v>1</v>
      </c>
      <c r="G63" s="187"/>
      <c r="H63" s="188"/>
      <c r="I63" s="188"/>
      <c r="J63" s="118"/>
      <c r="K63" s="118"/>
      <c r="L63" s="134"/>
      <c r="M63" s="134"/>
      <c r="N63" s="325"/>
      <c r="O63" s="325"/>
      <c r="P63" s="95" t="e">
        <f t="shared" si="12"/>
        <v>#DIV/0!</v>
      </c>
      <c r="Q63" s="104">
        <f t="shared" si="13"/>
        <v>0</v>
      </c>
      <c r="R63" s="111" t="e">
        <f t="shared" si="14"/>
        <v>#DIV/0!</v>
      </c>
      <c r="S63" s="129" t="e">
        <f t="shared" si="16"/>
        <v>#DIV/0!</v>
      </c>
      <c r="T63" s="160" t="e">
        <f t="shared" si="15"/>
        <v>#DIV/0!</v>
      </c>
      <c r="U63" s="346" t="e">
        <f t="shared" si="5"/>
        <v>#DIV/0!</v>
      </c>
      <c r="V63" s="161" t="e">
        <f t="shared" si="6"/>
        <v>#DIV/0!</v>
      </c>
    </row>
    <row r="64" spans="1:22" ht="19.5" hidden="1" customHeight="1" thickBot="1" x14ac:dyDescent="0.35">
      <c r="A64" s="437" t="s">
        <v>77</v>
      </c>
      <c r="B64" s="438"/>
      <c r="C64" s="439"/>
      <c r="D64" s="77"/>
      <c r="E64" s="77"/>
      <c r="F64" s="193">
        <v>1</v>
      </c>
      <c r="G64" s="187"/>
      <c r="H64" s="190"/>
      <c r="I64" s="188"/>
      <c r="J64" s="118"/>
      <c r="K64" s="118"/>
      <c r="L64" s="134"/>
      <c r="M64" s="134"/>
      <c r="N64" s="325"/>
      <c r="O64" s="325"/>
      <c r="P64" s="95" t="e">
        <f t="shared" si="12"/>
        <v>#DIV/0!</v>
      </c>
      <c r="Q64" s="104">
        <f t="shared" si="13"/>
        <v>0</v>
      </c>
      <c r="R64" s="111" t="e">
        <f t="shared" si="14"/>
        <v>#DIV/0!</v>
      </c>
      <c r="S64" s="129" t="e">
        <f t="shared" si="16"/>
        <v>#DIV/0!</v>
      </c>
      <c r="T64" s="160" t="e">
        <f t="shared" si="15"/>
        <v>#DIV/0!</v>
      </c>
      <c r="U64" s="346" t="e">
        <f t="shared" si="5"/>
        <v>#DIV/0!</v>
      </c>
      <c r="V64" s="161" t="e">
        <f t="shared" si="6"/>
        <v>#DIV/0!</v>
      </c>
    </row>
    <row r="65" spans="1:24" ht="19.5" hidden="1" customHeight="1" thickBot="1" x14ac:dyDescent="0.35">
      <c r="A65" s="437" t="s">
        <v>78</v>
      </c>
      <c r="B65" s="438"/>
      <c r="C65" s="439"/>
      <c r="D65" s="77"/>
      <c r="E65" s="77"/>
      <c r="F65" s="193">
        <v>1</v>
      </c>
      <c r="G65" s="187"/>
      <c r="H65" s="188"/>
      <c r="I65" s="188"/>
      <c r="J65" s="118"/>
      <c r="K65" s="118"/>
      <c r="L65" s="134"/>
      <c r="M65" s="134"/>
      <c r="N65" s="325"/>
      <c r="O65" s="325"/>
      <c r="P65" s="95" t="e">
        <f t="shared" si="12"/>
        <v>#DIV/0!</v>
      </c>
      <c r="Q65" s="104">
        <f t="shared" si="13"/>
        <v>0</v>
      </c>
      <c r="R65" s="111" t="e">
        <f t="shared" si="14"/>
        <v>#DIV/0!</v>
      </c>
      <c r="S65" s="129" t="e">
        <f t="shared" si="16"/>
        <v>#DIV/0!</v>
      </c>
      <c r="T65" s="160" t="e">
        <f t="shared" si="15"/>
        <v>#DIV/0!</v>
      </c>
      <c r="U65" s="346" t="e">
        <f t="shared" si="5"/>
        <v>#DIV/0!</v>
      </c>
      <c r="V65" s="161" t="e">
        <f t="shared" si="6"/>
        <v>#DIV/0!</v>
      </c>
    </row>
    <row r="66" spans="1:24" ht="18.75" customHeight="1" thickBot="1" x14ac:dyDescent="0.35">
      <c r="A66" s="458">
        <v>4</v>
      </c>
      <c r="B66" s="49" t="s">
        <v>136</v>
      </c>
      <c r="C66" s="460" t="s">
        <v>67</v>
      </c>
      <c r="D66" s="89"/>
      <c r="E66" s="89"/>
      <c r="F66" s="193"/>
      <c r="G66" s="207"/>
      <c r="H66" s="190"/>
      <c r="I66" s="208"/>
      <c r="J66" s="469">
        <v>7407972.0099999998</v>
      </c>
      <c r="K66" s="469">
        <v>6951699.9500000002</v>
      </c>
      <c r="L66" s="135"/>
      <c r="M66" s="135"/>
      <c r="N66" s="326"/>
      <c r="O66" s="326"/>
      <c r="P66" s="95"/>
      <c r="Q66" s="104"/>
      <c r="R66" s="111"/>
      <c r="T66" s="160"/>
      <c r="U66" s="346"/>
      <c r="V66" s="161"/>
    </row>
    <row r="67" spans="1:24" ht="50.25" customHeight="1" thickBot="1" x14ac:dyDescent="0.35">
      <c r="A67" s="459"/>
      <c r="B67" s="59" t="s">
        <v>137</v>
      </c>
      <c r="C67" s="461"/>
      <c r="D67" s="90">
        <v>6589787.3700000001</v>
      </c>
      <c r="E67" s="90">
        <v>6542956.4299999997</v>
      </c>
      <c r="F67" s="193">
        <v>7263680.5199999996</v>
      </c>
      <c r="G67" s="209">
        <v>7024789.0999999996</v>
      </c>
      <c r="H67" s="188">
        <v>8021800.0999999996</v>
      </c>
      <c r="I67" s="210">
        <v>7918153</v>
      </c>
      <c r="J67" s="470"/>
      <c r="K67" s="470"/>
      <c r="L67" s="136">
        <v>9344162</v>
      </c>
      <c r="M67" s="136">
        <v>9325109.1099999994</v>
      </c>
      <c r="N67" s="327">
        <v>1</v>
      </c>
      <c r="O67" s="327"/>
      <c r="P67" s="95">
        <f t="shared" ref="P67:P82" si="17">E67/D67</f>
        <v>0.99289340651366109</v>
      </c>
      <c r="Q67" s="104">
        <f t="shared" ref="Q67:Q82" si="18">G67/F67</f>
        <v>0.96711151883095214</v>
      </c>
      <c r="R67" s="111">
        <f t="shared" ref="R67:R82" si="19">I67/H67</f>
        <v>0.98707932151039268</v>
      </c>
      <c r="S67" s="129">
        <f>K66/J66</f>
        <v>0.93840796652794056</v>
      </c>
      <c r="T67" s="160">
        <f t="shared" ref="T67:T82" si="20">M67/L67</f>
        <v>0.99796098462334015</v>
      </c>
      <c r="U67" s="346">
        <f t="shared" si="5"/>
        <v>0</v>
      </c>
      <c r="V67" s="161">
        <f t="shared" si="6"/>
        <v>0.81390886633438109</v>
      </c>
      <c r="X67" s="37">
        <v>4</v>
      </c>
    </row>
    <row r="68" spans="1:24" ht="31.5" hidden="1" customHeight="1" x14ac:dyDescent="0.3">
      <c r="A68" s="448" t="s">
        <v>138</v>
      </c>
      <c r="B68" s="60" t="s">
        <v>84</v>
      </c>
      <c r="C68" s="450"/>
      <c r="D68" s="89"/>
      <c r="E68" s="89"/>
      <c r="F68" s="193">
        <v>1</v>
      </c>
      <c r="G68" s="207"/>
      <c r="H68" s="190"/>
      <c r="I68" s="208"/>
      <c r="J68" s="469"/>
      <c r="K68" s="469"/>
      <c r="L68" s="135"/>
      <c r="M68" s="143"/>
      <c r="N68" s="326"/>
      <c r="O68" s="336"/>
      <c r="P68" s="95" t="e">
        <f t="shared" si="17"/>
        <v>#DIV/0!</v>
      </c>
      <c r="Q68" s="104">
        <f t="shared" si="18"/>
        <v>0</v>
      </c>
      <c r="R68" s="111" t="e">
        <f t="shared" si="19"/>
        <v>#DIV/0!</v>
      </c>
      <c r="S68" s="129" t="e">
        <f t="shared" ref="S68:S82" si="21">K68/J68</f>
        <v>#DIV/0!</v>
      </c>
      <c r="T68" s="160" t="e">
        <f t="shared" si="20"/>
        <v>#DIV/0!</v>
      </c>
      <c r="U68" s="346" t="e">
        <f t="shared" si="5"/>
        <v>#DIV/0!</v>
      </c>
      <c r="V68" s="161" t="e">
        <f t="shared" si="6"/>
        <v>#DIV/0!</v>
      </c>
    </row>
    <row r="69" spans="1:24" ht="45" hidden="1" customHeight="1" thickBot="1" x14ac:dyDescent="0.35">
      <c r="A69" s="449"/>
      <c r="B69" s="61" t="s">
        <v>139</v>
      </c>
      <c r="C69" s="451"/>
      <c r="D69" s="90"/>
      <c r="E69" s="90"/>
      <c r="F69" s="193">
        <v>1</v>
      </c>
      <c r="G69" s="209"/>
      <c r="H69" s="188"/>
      <c r="I69" s="210"/>
      <c r="J69" s="470"/>
      <c r="K69" s="470"/>
      <c r="L69" s="136"/>
      <c r="M69" s="144"/>
      <c r="N69" s="327"/>
      <c r="O69" s="337"/>
      <c r="P69" s="95" t="e">
        <f t="shared" si="17"/>
        <v>#DIV/0!</v>
      </c>
      <c r="Q69" s="104">
        <f t="shared" si="18"/>
        <v>0</v>
      </c>
      <c r="R69" s="111" t="e">
        <f t="shared" si="19"/>
        <v>#DIV/0!</v>
      </c>
      <c r="S69" s="129" t="e">
        <f t="shared" si="21"/>
        <v>#DIV/0!</v>
      </c>
      <c r="T69" s="160" t="e">
        <f t="shared" si="20"/>
        <v>#DIV/0!</v>
      </c>
      <c r="U69" s="346" t="e">
        <f t="shared" si="5"/>
        <v>#DIV/0!</v>
      </c>
      <c r="V69" s="161" t="e">
        <f t="shared" si="6"/>
        <v>#DIV/0!</v>
      </c>
    </row>
    <row r="70" spans="1:24" ht="24" hidden="1" customHeight="1" x14ac:dyDescent="0.3">
      <c r="A70" s="448" t="s">
        <v>140</v>
      </c>
      <c r="B70" s="60" t="s">
        <v>87</v>
      </c>
      <c r="C70" s="450"/>
      <c r="D70" s="89"/>
      <c r="E70" s="89"/>
      <c r="F70" s="193">
        <v>1</v>
      </c>
      <c r="G70" s="207"/>
      <c r="H70" s="190"/>
      <c r="I70" s="208"/>
      <c r="J70" s="469"/>
      <c r="K70" s="469"/>
      <c r="L70" s="135"/>
      <c r="M70" s="143"/>
      <c r="N70" s="326"/>
      <c r="O70" s="336"/>
      <c r="P70" s="95" t="e">
        <f t="shared" si="17"/>
        <v>#DIV/0!</v>
      </c>
      <c r="Q70" s="104">
        <f t="shared" si="18"/>
        <v>0</v>
      </c>
      <c r="R70" s="111" t="e">
        <f t="shared" si="19"/>
        <v>#DIV/0!</v>
      </c>
      <c r="S70" s="129" t="e">
        <f t="shared" si="21"/>
        <v>#DIV/0!</v>
      </c>
      <c r="T70" s="160" t="e">
        <f t="shared" si="20"/>
        <v>#DIV/0!</v>
      </c>
      <c r="U70" s="346" t="e">
        <f t="shared" si="5"/>
        <v>#DIV/0!</v>
      </c>
      <c r="V70" s="161" t="e">
        <f t="shared" si="6"/>
        <v>#DIV/0!</v>
      </c>
    </row>
    <row r="71" spans="1:24" ht="49.5" hidden="1" customHeight="1" thickBot="1" x14ac:dyDescent="0.35">
      <c r="A71" s="449"/>
      <c r="B71" s="61" t="s">
        <v>141</v>
      </c>
      <c r="C71" s="451"/>
      <c r="D71" s="90"/>
      <c r="E71" s="90"/>
      <c r="F71" s="193">
        <v>1</v>
      </c>
      <c r="G71" s="209"/>
      <c r="H71" s="188"/>
      <c r="I71" s="210"/>
      <c r="J71" s="470"/>
      <c r="K71" s="470"/>
      <c r="L71" s="136"/>
      <c r="M71" s="144"/>
      <c r="N71" s="327"/>
      <c r="O71" s="337"/>
      <c r="P71" s="95" t="e">
        <f t="shared" si="17"/>
        <v>#DIV/0!</v>
      </c>
      <c r="Q71" s="104">
        <f t="shared" si="18"/>
        <v>0</v>
      </c>
      <c r="R71" s="111" t="e">
        <f t="shared" si="19"/>
        <v>#DIV/0!</v>
      </c>
      <c r="S71" s="129" t="e">
        <f t="shared" si="21"/>
        <v>#DIV/0!</v>
      </c>
      <c r="T71" s="160" t="e">
        <f t="shared" si="20"/>
        <v>#DIV/0!</v>
      </c>
      <c r="U71" s="346" t="e">
        <f t="shared" si="5"/>
        <v>#DIV/0!</v>
      </c>
      <c r="V71" s="161" t="e">
        <f t="shared" si="6"/>
        <v>#DIV/0!</v>
      </c>
    </row>
    <row r="72" spans="1:24" ht="30.75" hidden="1" customHeight="1" x14ac:dyDescent="0.3">
      <c r="A72" s="448" t="s">
        <v>142</v>
      </c>
      <c r="B72" s="60" t="s">
        <v>90</v>
      </c>
      <c r="C72" s="450"/>
      <c r="D72" s="89"/>
      <c r="E72" s="89"/>
      <c r="F72" s="193">
        <v>1</v>
      </c>
      <c r="G72" s="207"/>
      <c r="H72" s="190"/>
      <c r="I72" s="208"/>
      <c r="J72" s="469"/>
      <c r="K72" s="469"/>
      <c r="L72" s="135"/>
      <c r="M72" s="143"/>
      <c r="N72" s="326"/>
      <c r="O72" s="336"/>
      <c r="P72" s="95" t="e">
        <f t="shared" si="17"/>
        <v>#DIV/0!</v>
      </c>
      <c r="Q72" s="104">
        <f t="shared" si="18"/>
        <v>0</v>
      </c>
      <c r="R72" s="111" t="e">
        <f t="shared" si="19"/>
        <v>#DIV/0!</v>
      </c>
      <c r="S72" s="129" t="e">
        <f t="shared" si="21"/>
        <v>#DIV/0!</v>
      </c>
      <c r="T72" s="160" t="e">
        <f t="shared" si="20"/>
        <v>#DIV/0!</v>
      </c>
      <c r="U72" s="346" t="e">
        <f t="shared" si="5"/>
        <v>#DIV/0!</v>
      </c>
      <c r="V72" s="161" t="e">
        <f t="shared" si="6"/>
        <v>#DIV/0!</v>
      </c>
    </row>
    <row r="73" spans="1:24" ht="40.5" hidden="1" customHeight="1" thickBot="1" x14ac:dyDescent="0.35">
      <c r="A73" s="449"/>
      <c r="B73" s="61" t="s">
        <v>143</v>
      </c>
      <c r="C73" s="451"/>
      <c r="D73" s="90"/>
      <c r="E73" s="90"/>
      <c r="F73" s="193">
        <v>1</v>
      </c>
      <c r="G73" s="209"/>
      <c r="H73" s="188"/>
      <c r="I73" s="210"/>
      <c r="J73" s="470"/>
      <c r="K73" s="470"/>
      <c r="L73" s="136"/>
      <c r="M73" s="144"/>
      <c r="N73" s="327"/>
      <c r="O73" s="337"/>
      <c r="P73" s="95" t="e">
        <f t="shared" si="17"/>
        <v>#DIV/0!</v>
      </c>
      <c r="Q73" s="104">
        <f t="shared" si="18"/>
        <v>0</v>
      </c>
      <c r="R73" s="111" t="e">
        <f t="shared" si="19"/>
        <v>#DIV/0!</v>
      </c>
      <c r="S73" s="129" t="e">
        <f t="shared" si="21"/>
        <v>#DIV/0!</v>
      </c>
      <c r="T73" s="160" t="e">
        <f t="shared" si="20"/>
        <v>#DIV/0!</v>
      </c>
      <c r="U73" s="346" t="e">
        <f t="shared" si="5"/>
        <v>#DIV/0!</v>
      </c>
      <c r="V73" s="161" t="e">
        <f t="shared" si="6"/>
        <v>#DIV/0!</v>
      </c>
    </row>
    <row r="74" spans="1:24" ht="18.75" hidden="1" customHeight="1" x14ac:dyDescent="0.3">
      <c r="A74" s="448" t="s">
        <v>144</v>
      </c>
      <c r="B74" s="60" t="s">
        <v>93</v>
      </c>
      <c r="C74" s="450"/>
      <c r="D74" s="89"/>
      <c r="E74" s="89"/>
      <c r="F74" s="193">
        <v>1</v>
      </c>
      <c r="G74" s="207"/>
      <c r="H74" s="190"/>
      <c r="I74" s="208"/>
      <c r="J74" s="469"/>
      <c r="K74" s="469"/>
      <c r="L74" s="135"/>
      <c r="M74" s="143"/>
      <c r="N74" s="326"/>
      <c r="O74" s="336"/>
      <c r="P74" s="95" t="e">
        <f t="shared" si="17"/>
        <v>#DIV/0!</v>
      </c>
      <c r="Q74" s="104">
        <f t="shared" si="18"/>
        <v>0</v>
      </c>
      <c r="R74" s="111" t="e">
        <f t="shared" si="19"/>
        <v>#DIV/0!</v>
      </c>
      <c r="S74" s="129" t="e">
        <f t="shared" si="21"/>
        <v>#DIV/0!</v>
      </c>
      <c r="T74" s="160" t="e">
        <f t="shared" si="20"/>
        <v>#DIV/0!</v>
      </c>
      <c r="U74" s="346" t="e">
        <f t="shared" ref="U74:U137" si="22">O74/N74</f>
        <v>#DIV/0!</v>
      </c>
      <c r="V74" s="161" t="e">
        <f t="shared" ref="V74:V137" si="23">(P74+Q74+R74+S74+T74+U74)/6</f>
        <v>#DIV/0!</v>
      </c>
    </row>
    <row r="75" spans="1:24" ht="45" hidden="1" customHeight="1" thickBot="1" x14ac:dyDescent="0.35">
      <c r="A75" s="449"/>
      <c r="B75" s="61" t="s">
        <v>145</v>
      </c>
      <c r="C75" s="451"/>
      <c r="D75" s="90"/>
      <c r="E75" s="90"/>
      <c r="F75" s="193">
        <v>1</v>
      </c>
      <c r="G75" s="209"/>
      <c r="H75" s="188"/>
      <c r="I75" s="210"/>
      <c r="J75" s="470"/>
      <c r="K75" s="470"/>
      <c r="L75" s="136"/>
      <c r="M75" s="144"/>
      <c r="N75" s="327"/>
      <c r="O75" s="337"/>
      <c r="P75" s="95" t="e">
        <f t="shared" si="17"/>
        <v>#DIV/0!</v>
      </c>
      <c r="Q75" s="104">
        <f t="shared" si="18"/>
        <v>0</v>
      </c>
      <c r="R75" s="111" t="e">
        <f t="shared" si="19"/>
        <v>#DIV/0!</v>
      </c>
      <c r="S75" s="129" t="e">
        <f t="shared" si="21"/>
        <v>#DIV/0!</v>
      </c>
      <c r="T75" s="160" t="e">
        <f t="shared" si="20"/>
        <v>#DIV/0!</v>
      </c>
      <c r="U75" s="346" t="e">
        <f t="shared" si="22"/>
        <v>#DIV/0!</v>
      </c>
      <c r="V75" s="161" t="e">
        <f t="shared" si="23"/>
        <v>#DIV/0!</v>
      </c>
    </row>
    <row r="76" spans="1:24" ht="31.5" hidden="1" customHeight="1" x14ac:dyDescent="0.3">
      <c r="A76" s="448" t="s">
        <v>146</v>
      </c>
      <c r="B76" s="60" t="s">
        <v>147</v>
      </c>
      <c r="C76" s="450"/>
      <c r="D76" s="89"/>
      <c r="E76" s="89"/>
      <c r="F76" s="193">
        <v>1</v>
      </c>
      <c r="G76" s="207"/>
      <c r="H76" s="190"/>
      <c r="I76" s="208"/>
      <c r="J76" s="469"/>
      <c r="K76" s="469"/>
      <c r="L76" s="135"/>
      <c r="M76" s="143"/>
      <c r="N76" s="326"/>
      <c r="O76" s="336"/>
      <c r="P76" s="95" t="e">
        <f t="shared" si="17"/>
        <v>#DIV/0!</v>
      </c>
      <c r="Q76" s="104">
        <f t="shared" si="18"/>
        <v>0</v>
      </c>
      <c r="R76" s="111" t="e">
        <f t="shared" si="19"/>
        <v>#DIV/0!</v>
      </c>
      <c r="S76" s="129" t="e">
        <f t="shared" si="21"/>
        <v>#DIV/0!</v>
      </c>
      <c r="T76" s="160" t="e">
        <f t="shared" si="20"/>
        <v>#DIV/0!</v>
      </c>
      <c r="U76" s="346" t="e">
        <f t="shared" si="22"/>
        <v>#DIV/0!</v>
      </c>
      <c r="V76" s="161" t="e">
        <f t="shared" si="23"/>
        <v>#DIV/0!</v>
      </c>
    </row>
    <row r="77" spans="1:24" ht="40.5" hidden="1" customHeight="1" thickBot="1" x14ac:dyDescent="0.35">
      <c r="A77" s="449"/>
      <c r="B77" s="61" t="s">
        <v>148</v>
      </c>
      <c r="C77" s="451"/>
      <c r="D77" s="90"/>
      <c r="E77" s="90"/>
      <c r="F77" s="193">
        <v>1</v>
      </c>
      <c r="G77" s="209"/>
      <c r="H77" s="188"/>
      <c r="I77" s="210"/>
      <c r="J77" s="470"/>
      <c r="K77" s="470"/>
      <c r="L77" s="136"/>
      <c r="M77" s="144"/>
      <c r="N77" s="327"/>
      <c r="O77" s="337"/>
      <c r="P77" s="95" t="e">
        <f t="shared" si="17"/>
        <v>#DIV/0!</v>
      </c>
      <c r="Q77" s="104">
        <f t="shared" si="18"/>
        <v>0</v>
      </c>
      <c r="R77" s="111" t="e">
        <f t="shared" si="19"/>
        <v>#DIV/0!</v>
      </c>
      <c r="S77" s="129" t="e">
        <f t="shared" si="21"/>
        <v>#DIV/0!</v>
      </c>
      <c r="T77" s="160" t="e">
        <f t="shared" si="20"/>
        <v>#DIV/0!</v>
      </c>
      <c r="U77" s="346" t="e">
        <f t="shared" si="22"/>
        <v>#DIV/0!</v>
      </c>
      <c r="V77" s="161" t="e">
        <f t="shared" si="23"/>
        <v>#DIV/0!</v>
      </c>
    </row>
    <row r="78" spans="1:24" ht="24.75" hidden="1" customHeight="1" thickBot="1" x14ac:dyDescent="0.35">
      <c r="A78" s="443" t="s">
        <v>149</v>
      </c>
      <c r="B78" s="444"/>
      <c r="C78" s="445"/>
      <c r="D78" s="94"/>
      <c r="E78" s="94"/>
      <c r="F78" s="193">
        <v>1</v>
      </c>
      <c r="G78" s="217"/>
      <c r="H78" s="190"/>
      <c r="I78" s="218"/>
      <c r="J78" s="123"/>
      <c r="K78" s="123"/>
      <c r="L78" s="133"/>
      <c r="M78" s="133"/>
      <c r="N78" s="324"/>
      <c r="O78" s="324"/>
      <c r="P78" s="95" t="e">
        <f t="shared" si="17"/>
        <v>#DIV/0!</v>
      </c>
      <c r="Q78" s="104">
        <f t="shared" si="18"/>
        <v>0</v>
      </c>
      <c r="R78" s="111" t="e">
        <f t="shared" si="19"/>
        <v>#DIV/0!</v>
      </c>
      <c r="S78" s="129" t="e">
        <f t="shared" si="21"/>
        <v>#DIV/0!</v>
      </c>
      <c r="T78" s="160" t="e">
        <f t="shared" si="20"/>
        <v>#DIV/0!</v>
      </c>
      <c r="U78" s="346" t="e">
        <f t="shared" si="22"/>
        <v>#DIV/0!</v>
      </c>
      <c r="V78" s="161" t="e">
        <f t="shared" si="23"/>
        <v>#DIV/0!</v>
      </c>
    </row>
    <row r="79" spans="1:24" ht="19.5" hidden="1" customHeight="1" thickBot="1" x14ac:dyDescent="0.35">
      <c r="A79" s="437" t="s">
        <v>74</v>
      </c>
      <c r="B79" s="438"/>
      <c r="C79" s="439"/>
      <c r="D79" s="77"/>
      <c r="E79" s="77"/>
      <c r="F79" s="193">
        <v>1</v>
      </c>
      <c r="G79" s="187"/>
      <c r="H79" s="188"/>
      <c r="I79" s="188"/>
      <c r="J79" s="123"/>
      <c r="K79" s="118"/>
      <c r="L79" s="134"/>
      <c r="M79" s="134"/>
      <c r="N79" s="325"/>
      <c r="O79" s="325"/>
      <c r="P79" s="95" t="e">
        <f t="shared" si="17"/>
        <v>#DIV/0!</v>
      </c>
      <c r="Q79" s="104">
        <f t="shared" si="18"/>
        <v>0</v>
      </c>
      <c r="R79" s="111" t="e">
        <f t="shared" si="19"/>
        <v>#DIV/0!</v>
      </c>
      <c r="S79" s="129" t="e">
        <f t="shared" si="21"/>
        <v>#DIV/0!</v>
      </c>
      <c r="T79" s="160" t="e">
        <f t="shared" si="20"/>
        <v>#DIV/0!</v>
      </c>
      <c r="U79" s="346" t="e">
        <f t="shared" si="22"/>
        <v>#DIV/0!</v>
      </c>
      <c r="V79" s="161" t="e">
        <f t="shared" si="23"/>
        <v>#DIV/0!</v>
      </c>
    </row>
    <row r="80" spans="1:24" ht="19.5" hidden="1" customHeight="1" thickBot="1" x14ac:dyDescent="0.35">
      <c r="A80" s="437" t="s">
        <v>76</v>
      </c>
      <c r="B80" s="438"/>
      <c r="C80" s="439"/>
      <c r="D80" s="77"/>
      <c r="E80" s="77"/>
      <c r="F80" s="193">
        <v>1</v>
      </c>
      <c r="G80" s="187"/>
      <c r="H80" s="190"/>
      <c r="I80" s="188"/>
      <c r="J80" s="123"/>
      <c r="K80" s="118"/>
      <c r="L80" s="134"/>
      <c r="M80" s="134"/>
      <c r="N80" s="325"/>
      <c r="O80" s="325"/>
      <c r="P80" s="95" t="e">
        <f t="shared" si="17"/>
        <v>#DIV/0!</v>
      </c>
      <c r="Q80" s="104">
        <f t="shared" si="18"/>
        <v>0</v>
      </c>
      <c r="R80" s="111" t="e">
        <f t="shared" si="19"/>
        <v>#DIV/0!</v>
      </c>
      <c r="S80" s="129" t="e">
        <f t="shared" si="21"/>
        <v>#DIV/0!</v>
      </c>
      <c r="T80" s="160" t="e">
        <f t="shared" si="20"/>
        <v>#DIV/0!</v>
      </c>
      <c r="U80" s="346" t="e">
        <f t="shared" si="22"/>
        <v>#DIV/0!</v>
      </c>
      <c r="V80" s="161" t="e">
        <f t="shared" si="23"/>
        <v>#DIV/0!</v>
      </c>
    </row>
    <row r="81" spans="1:24" ht="19.5" hidden="1" customHeight="1" thickBot="1" x14ac:dyDescent="0.35">
      <c r="A81" s="437" t="s">
        <v>77</v>
      </c>
      <c r="B81" s="438"/>
      <c r="C81" s="439"/>
      <c r="D81" s="77"/>
      <c r="E81" s="77"/>
      <c r="F81" s="193">
        <v>1</v>
      </c>
      <c r="G81" s="187"/>
      <c r="H81" s="188"/>
      <c r="I81" s="188"/>
      <c r="J81" s="123"/>
      <c r="K81" s="123"/>
      <c r="L81" s="133"/>
      <c r="M81" s="133"/>
      <c r="N81" s="324"/>
      <c r="O81" s="324"/>
      <c r="P81" s="95" t="e">
        <f t="shared" si="17"/>
        <v>#DIV/0!</v>
      </c>
      <c r="Q81" s="104">
        <f t="shared" si="18"/>
        <v>0</v>
      </c>
      <c r="R81" s="111" t="e">
        <f t="shared" si="19"/>
        <v>#DIV/0!</v>
      </c>
      <c r="S81" s="129" t="e">
        <f t="shared" si="21"/>
        <v>#DIV/0!</v>
      </c>
      <c r="T81" s="160" t="e">
        <f t="shared" si="20"/>
        <v>#DIV/0!</v>
      </c>
      <c r="U81" s="346" t="e">
        <f t="shared" si="22"/>
        <v>#DIV/0!</v>
      </c>
      <c r="V81" s="161" t="e">
        <f t="shared" si="23"/>
        <v>#DIV/0!</v>
      </c>
    </row>
    <row r="82" spans="1:24" ht="19.5" hidden="1" customHeight="1" thickBot="1" x14ac:dyDescent="0.35">
      <c r="A82" s="437" t="s">
        <v>78</v>
      </c>
      <c r="B82" s="438"/>
      <c r="C82" s="439"/>
      <c r="D82" s="77"/>
      <c r="E82" s="77"/>
      <c r="F82" s="193">
        <v>1</v>
      </c>
      <c r="G82" s="187"/>
      <c r="H82" s="190"/>
      <c r="I82" s="188"/>
      <c r="J82" s="123"/>
      <c r="K82" s="118"/>
      <c r="L82" s="134"/>
      <c r="M82" s="134"/>
      <c r="N82" s="325"/>
      <c r="O82" s="325"/>
      <c r="P82" s="95" t="e">
        <f t="shared" si="17"/>
        <v>#DIV/0!</v>
      </c>
      <c r="Q82" s="104">
        <f t="shared" si="18"/>
        <v>0</v>
      </c>
      <c r="R82" s="111" t="e">
        <f t="shared" si="19"/>
        <v>#DIV/0!</v>
      </c>
      <c r="S82" s="129" t="e">
        <f t="shared" si="21"/>
        <v>#DIV/0!</v>
      </c>
      <c r="T82" s="160" t="e">
        <f t="shared" si="20"/>
        <v>#DIV/0!</v>
      </c>
      <c r="U82" s="346" t="e">
        <f t="shared" si="22"/>
        <v>#DIV/0!</v>
      </c>
      <c r="V82" s="161" t="e">
        <f t="shared" si="23"/>
        <v>#DIV/0!</v>
      </c>
    </row>
    <row r="83" spans="1:24" ht="19.5" thickBot="1" x14ac:dyDescent="0.35">
      <c r="A83" s="458">
        <v>5</v>
      </c>
      <c r="B83" s="49" t="s">
        <v>150</v>
      </c>
      <c r="C83" s="460" t="s">
        <v>67</v>
      </c>
      <c r="D83" s="89"/>
      <c r="E83" s="89"/>
      <c r="F83" s="193"/>
      <c r="G83" s="207"/>
      <c r="H83" s="188"/>
      <c r="I83" s="208"/>
      <c r="J83" s="452">
        <v>6900446.9100000001</v>
      </c>
      <c r="K83" s="452">
        <v>6900446.9100000001</v>
      </c>
      <c r="L83" s="135"/>
      <c r="M83" s="135"/>
      <c r="N83" s="326"/>
      <c r="O83" s="326"/>
      <c r="P83" s="95"/>
      <c r="Q83" s="104"/>
      <c r="R83" s="111"/>
      <c r="T83" s="160"/>
      <c r="U83" s="346"/>
      <c r="V83" s="161"/>
    </row>
    <row r="84" spans="1:24" ht="38.25" thickBot="1" x14ac:dyDescent="0.35">
      <c r="A84" s="459"/>
      <c r="B84" s="59" t="s">
        <v>151</v>
      </c>
      <c r="C84" s="461"/>
      <c r="D84" s="90">
        <v>2849386.97</v>
      </c>
      <c r="E84" s="90">
        <v>2849386.97</v>
      </c>
      <c r="F84" s="193">
        <v>3811779.62</v>
      </c>
      <c r="G84" s="209">
        <v>3771728.21</v>
      </c>
      <c r="H84" s="190">
        <v>4377433.7300000004</v>
      </c>
      <c r="I84" s="210">
        <v>4377433.7300000004</v>
      </c>
      <c r="J84" s="453"/>
      <c r="K84" s="453"/>
      <c r="L84" s="136">
        <v>10160113.1</v>
      </c>
      <c r="M84" s="136">
        <v>10160113.1</v>
      </c>
      <c r="N84" s="327">
        <v>1</v>
      </c>
      <c r="O84" s="327"/>
      <c r="P84" s="95">
        <f t="shared" ref="P84:P94" si="24">E84/D84</f>
        <v>1</v>
      </c>
      <c r="Q84" s="104">
        <f t="shared" ref="Q84:Q94" si="25">G84/F84</f>
        <v>0.98949272675947619</v>
      </c>
      <c r="R84" s="111">
        <f t="shared" ref="R84:R94" si="26">I84/H84</f>
        <v>1</v>
      </c>
      <c r="S84" s="129">
        <f>K83/J83</f>
        <v>1</v>
      </c>
      <c r="T84" s="160">
        <f t="shared" ref="T84:T94" si="27">M84/L84</f>
        <v>1</v>
      </c>
      <c r="U84" s="346">
        <f t="shared" si="22"/>
        <v>0</v>
      </c>
      <c r="V84" s="161">
        <f t="shared" si="23"/>
        <v>0.83158212112657937</v>
      </c>
      <c r="X84" s="37">
        <v>5</v>
      </c>
    </row>
    <row r="85" spans="1:24" s="36" customFormat="1" ht="38.25" hidden="1" thickBot="1" x14ac:dyDescent="0.35">
      <c r="A85" s="71">
        <v>5.0999999999999996</v>
      </c>
      <c r="B85" s="72" t="s">
        <v>152</v>
      </c>
      <c r="C85" s="73"/>
      <c r="D85" s="93"/>
      <c r="E85" s="93"/>
      <c r="F85" s="193">
        <v>1</v>
      </c>
      <c r="G85" s="215"/>
      <c r="H85" s="188"/>
      <c r="I85" s="216"/>
      <c r="J85" s="186"/>
      <c r="K85" s="186"/>
      <c r="L85" s="139"/>
      <c r="M85" s="139"/>
      <c r="N85" s="330"/>
      <c r="O85" s="330"/>
      <c r="P85" s="95" t="e">
        <f t="shared" si="24"/>
        <v>#DIV/0!</v>
      </c>
      <c r="Q85" s="104">
        <f t="shared" si="25"/>
        <v>0</v>
      </c>
      <c r="R85" s="111" t="e">
        <f t="shared" si="26"/>
        <v>#DIV/0!</v>
      </c>
      <c r="S85" s="129" t="e">
        <f t="shared" ref="S85:S94" si="28">K85/J85</f>
        <v>#DIV/0!</v>
      </c>
      <c r="T85" s="160" t="e">
        <f t="shared" si="27"/>
        <v>#DIV/0!</v>
      </c>
      <c r="U85" s="346" t="e">
        <f t="shared" si="22"/>
        <v>#DIV/0!</v>
      </c>
      <c r="V85" s="161" t="e">
        <f t="shared" si="23"/>
        <v>#DIV/0!</v>
      </c>
    </row>
    <row r="86" spans="1:24" ht="19.5" hidden="1" customHeight="1" thickBot="1" x14ac:dyDescent="0.35">
      <c r="A86" s="448" t="s">
        <v>153</v>
      </c>
      <c r="B86" s="60" t="s">
        <v>154</v>
      </c>
      <c r="C86" s="450"/>
      <c r="D86" s="89"/>
      <c r="E86" s="89"/>
      <c r="F86" s="193">
        <v>1</v>
      </c>
      <c r="G86" s="207"/>
      <c r="H86" s="190"/>
      <c r="I86" s="208"/>
      <c r="J86" s="462"/>
      <c r="K86" s="462"/>
      <c r="L86" s="219"/>
      <c r="M86" s="145"/>
      <c r="N86" s="338"/>
      <c r="O86" s="339"/>
      <c r="P86" s="95" t="e">
        <f t="shared" si="24"/>
        <v>#DIV/0!</v>
      </c>
      <c r="Q86" s="104">
        <f t="shared" si="25"/>
        <v>0</v>
      </c>
      <c r="R86" s="111" t="e">
        <f t="shared" si="26"/>
        <v>#DIV/0!</v>
      </c>
      <c r="S86" s="129" t="e">
        <f t="shared" si="28"/>
        <v>#DIV/0!</v>
      </c>
      <c r="T86" s="160" t="e">
        <f t="shared" si="27"/>
        <v>#DIV/0!</v>
      </c>
      <c r="U86" s="346" t="e">
        <f t="shared" si="22"/>
        <v>#DIV/0!</v>
      </c>
      <c r="V86" s="161" t="e">
        <f t="shared" si="23"/>
        <v>#DIV/0!</v>
      </c>
    </row>
    <row r="87" spans="1:24" ht="51.75" hidden="1" customHeight="1" thickBot="1" x14ac:dyDescent="0.35">
      <c r="A87" s="449"/>
      <c r="B87" s="61" t="s">
        <v>155</v>
      </c>
      <c r="C87" s="451"/>
      <c r="D87" s="90"/>
      <c r="E87" s="90"/>
      <c r="F87" s="193">
        <v>1</v>
      </c>
      <c r="G87" s="209"/>
      <c r="H87" s="188"/>
      <c r="I87" s="210"/>
      <c r="J87" s="463"/>
      <c r="K87" s="463"/>
      <c r="L87" s="220"/>
      <c r="M87" s="146"/>
      <c r="N87" s="340"/>
      <c r="O87" s="341"/>
      <c r="P87" s="95" t="e">
        <f t="shared" si="24"/>
        <v>#DIV/0!</v>
      </c>
      <c r="Q87" s="104">
        <f t="shared" si="25"/>
        <v>0</v>
      </c>
      <c r="R87" s="111" t="e">
        <f t="shared" si="26"/>
        <v>#DIV/0!</v>
      </c>
      <c r="S87" s="129" t="e">
        <f t="shared" si="28"/>
        <v>#DIV/0!</v>
      </c>
      <c r="T87" s="160" t="e">
        <f t="shared" si="27"/>
        <v>#DIV/0!</v>
      </c>
      <c r="U87" s="346" t="e">
        <f t="shared" si="22"/>
        <v>#DIV/0!</v>
      </c>
      <c r="V87" s="161" t="e">
        <f t="shared" si="23"/>
        <v>#DIV/0!</v>
      </c>
    </row>
    <row r="88" spans="1:24" ht="59.25" hidden="1" customHeight="1" thickBot="1" x14ac:dyDescent="0.35">
      <c r="A88" s="66" t="s">
        <v>156</v>
      </c>
      <c r="B88" s="68" t="s">
        <v>157</v>
      </c>
      <c r="C88" s="68"/>
      <c r="D88" s="77"/>
      <c r="E88" s="77"/>
      <c r="F88" s="193">
        <v>1</v>
      </c>
      <c r="G88" s="187"/>
      <c r="H88" s="190"/>
      <c r="I88" s="188"/>
      <c r="J88" s="124"/>
      <c r="K88" s="124"/>
      <c r="L88" s="148"/>
      <c r="M88" s="147"/>
      <c r="N88" s="342"/>
      <c r="O88" s="343"/>
      <c r="P88" s="95" t="e">
        <f t="shared" si="24"/>
        <v>#DIV/0!</v>
      </c>
      <c r="Q88" s="104">
        <f t="shared" si="25"/>
        <v>0</v>
      </c>
      <c r="R88" s="111" t="e">
        <f t="shared" si="26"/>
        <v>#DIV/0!</v>
      </c>
      <c r="S88" s="129" t="e">
        <f t="shared" si="28"/>
        <v>#DIV/0!</v>
      </c>
      <c r="T88" s="160" t="e">
        <f t="shared" si="27"/>
        <v>#DIV/0!</v>
      </c>
      <c r="U88" s="346" t="e">
        <f t="shared" si="22"/>
        <v>#DIV/0!</v>
      </c>
      <c r="V88" s="161" t="e">
        <f t="shared" si="23"/>
        <v>#DIV/0!</v>
      </c>
    </row>
    <row r="89" spans="1:24" ht="45.75" hidden="1" customHeight="1" thickBot="1" x14ac:dyDescent="0.35">
      <c r="A89" s="66" t="s">
        <v>158</v>
      </c>
      <c r="B89" s="68" t="s">
        <v>159</v>
      </c>
      <c r="C89" s="68"/>
      <c r="D89" s="77"/>
      <c r="E89" s="77"/>
      <c r="F89" s="193">
        <v>1</v>
      </c>
      <c r="G89" s="187"/>
      <c r="H89" s="188"/>
      <c r="I89" s="188"/>
      <c r="J89" s="124"/>
      <c r="K89" s="124"/>
      <c r="L89" s="148"/>
      <c r="M89" s="147"/>
      <c r="N89" s="342"/>
      <c r="O89" s="343"/>
      <c r="P89" s="95" t="e">
        <f t="shared" si="24"/>
        <v>#DIV/0!</v>
      </c>
      <c r="Q89" s="104">
        <f t="shared" si="25"/>
        <v>0</v>
      </c>
      <c r="R89" s="111" t="e">
        <f t="shared" si="26"/>
        <v>#DIV/0!</v>
      </c>
      <c r="S89" s="129" t="e">
        <f t="shared" si="28"/>
        <v>#DIV/0!</v>
      </c>
      <c r="T89" s="160" t="e">
        <f t="shared" si="27"/>
        <v>#DIV/0!</v>
      </c>
      <c r="U89" s="346" t="e">
        <f t="shared" si="22"/>
        <v>#DIV/0!</v>
      </c>
      <c r="V89" s="161" t="e">
        <f t="shared" si="23"/>
        <v>#DIV/0!</v>
      </c>
    </row>
    <row r="90" spans="1:24" ht="31.5" hidden="1" customHeight="1" thickBot="1" x14ac:dyDescent="0.35">
      <c r="A90" s="443" t="s">
        <v>160</v>
      </c>
      <c r="B90" s="444"/>
      <c r="C90" s="445"/>
      <c r="D90" s="94"/>
      <c r="E90" s="94"/>
      <c r="F90" s="193">
        <v>1</v>
      </c>
      <c r="G90" s="217"/>
      <c r="H90" s="190"/>
      <c r="I90" s="218"/>
      <c r="J90" s="124"/>
      <c r="K90" s="124"/>
      <c r="L90" s="148"/>
      <c r="M90" s="148"/>
      <c r="N90" s="342"/>
      <c r="O90" s="342"/>
      <c r="P90" s="95" t="e">
        <f t="shared" si="24"/>
        <v>#DIV/0!</v>
      </c>
      <c r="Q90" s="104">
        <f t="shared" si="25"/>
        <v>0</v>
      </c>
      <c r="R90" s="111" t="e">
        <f t="shared" si="26"/>
        <v>#DIV/0!</v>
      </c>
      <c r="S90" s="129" t="e">
        <f t="shared" si="28"/>
        <v>#DIV/0!</v>
      </c>
      <c r="T90" s="160" t="e">
        <f t="shared" si="27"/>
        <v>#DIV/0!</v>
      </c>
      <c r="U90" s="346" t="e">
        <f t="shared" si="22"/>
        <v>#DIV/0!</v>
      </c>
      <c r="V90" s="161" t="e">
        <f t="shared" si="23"/>
        <v>#DIV/0!</v>
      </c>
    </row>
    <row r="91" spans="1:24" ht="19.5" hidden="1" customHeight="1" thickBot="1" x14ac:dyDescent="0.35">
      <c r="A91" s="437" t="s">
        <v>74</v>
      </c>
      <c r="B91" s="438"/>
      <c r="C91" s="439"/>
      <c r="D91" s="77"/>
      <c r="E91" s="77"/>
      <c r="F91" s="193">
        <v>1</v>
      </c>
      <c r="G91" s="187"/>
      <c r="H91" s="188"/>
      <c r="I91" s="188"/>
      <c r="J91" s="124"/>
      <c r="K91" s="124"/>
      <c r="L91" s="148"/>
      <c r="M91" s="148"/>
      <c r="N91" s="342"/>
      <c r="O91" s="342"/>
      <c r="P91" s="95" t="e">
        <f t="shared" si="24"/>
        <v>#DIV/0!</v>
      </c>
      <c r="Q91" s="104">
        <f t="shared" si="25"/>
        <v>0</v>
      </c>
      <c r="R91" s="111" t="e">
        <f t="shared" si="26"/>
        <v>#DIV/0!</v>
      </c>
      <c r="S91" s="129" t="e">
        <f t="shared" si="28"/>
        <v>#DIV/0!</v>
      </c>
      <c r="T91" s="160" t="e">
        <f t="shared" si="27"/>
        <v>#DIV/0!</v>
      </c>
      <c r="U91" s="346" t="e">
        <f t="shared" si="22"/>
        <v>#DIV/0!</v>
      </c>
      <c r="V91" s="161" t="e">
        <f t="shared" si="23"/>
        <v>#DIV/0!</v>
      </c>
    </row>
    <row r="92" spans="1:24" ht="19.5" hidden="1" customHeight="1" thickBot="1" x14ac:dyDescent="0.35">
      <c r="A92" s="437" t="s">
        <v>76</v>
      </c>
      <c r="B92" s="438"/>
      <c r="C92" s="439"/>
      <c r="D92" s="77"/>
      <c r="E92" s="77"/>
      <c r="F92" s="193">
        <v>1</v>
      </c>
      <c r="G92" s="187"/>
      <c r="H92" s="190"/>
      <c r="I92" s="188"/>
      <c r="J92" s="124"/>
      <c r="K92" s="124"/>
      <c r="L92" s="148"/>
      <c r="M92" s="148"/>
      <c r="N92" s="342"/>
      <c r="O92" s="342"/>
      <c r="P92" s="95" t="e">
        <f t="shared" si="24"/>
        <v>#DIV/0!</v>
      </c>
      <c r="Q92" s="104">
        <f t="shared" si="25"/>
        <v>0</v>
      </c>
      <c r="R92" s="111" t="e">
        <f t="shared" si="26"/>
        <v>#DIV/0!</v>
      </c>
      <c r="S92" s="129" t="e">
        <f t="shared" si="28"/>
        <v>#DIV/0!</v>
      </c>
      <c r="T92" s="160" t="e">
        <f t="shared" si="27"/>
        <v>#DIV/0!</v>
      </c>
      <c r="U92" s="346" t="e">
        <f t="shared" si="22"/>
        <v>#DIV/0!</v>
      </c>
      <c r="V92" s="161" t="e">
        <f t="shared" si="23"/>
        <v>#DIV/0!</v>
      </c>
    </row>
    <row r="93" spans="1:24" ht="19.5" hidden="1" thickBot="1" x14ac:dyDescent="0.35">
      <c r="A93" s="437" t="s">
        <v>77</v>
      </c>
      <c r="B93" s="438"/>
      <c r="C93" s="439"/>
      <c r="D93" s="77"/>
      <c r="E93" s="77"/>
      <c r="F93" s="193">
        <v>1</v>
      </c>
      <c r="G93" s="187"/>
      <c r="H93" s="188"/>
      <c r="I93" s="188"/>
      <c r="J93" s="124"/>
      <c r="K93" s="124"/>
      <c r="L93" s="148"/>
      <c r="M93" s="148"/>
      <c r="N93" s="342"/>
      <c r="O93" s="342"/>
      <c r="P93" s="95" t="e">
        <f t="shared" si="24"/>
        <v>#DIV/0!</v>
      </c>
      <c r="Q93" s="104">
        <f t="shared" si="25"/>
        <v>0</v>
      </c>
      <c r="R93" s="111" t="e">
        <f t="shared" si="26"/>
        <v>#DIV/0!</v>
      </c>
      <c r="S93" s="129" t="e">
        <f t="shared" si="28"/>
        <v>#DIV/0!</v>
      </c>
      <c r="T93" s="160" t="e">
        <f t="shared" si="27"/>
        <v>#DIV/0!</v>
      </c>
      <c r="U93" s="346" t="e">
        <f t="shared" si="22"/>
        <v>#DIV/0!</v>
      </c>
      <c r="V93" s="161" t="e">
        <f t="shared" si="23"/>
        <v>#DIV/0!</v>
      </c>
    </row>
    <row r="94" spans="1:24" ht="19.5" hidden="1" thickBot="1" x14ac:dyDescent="0.35">
      <c r="A94" s="437" t="s">
        <v>78</v>
      </c>
      <c r="B94" s="438"/>
      <c r="C94" s="439"/>
      <c r="D94" s="77"/>
      <c r="E94" s="77"/>
      <c r="F94" s="193">
        <v>1</v>
      </c>
      <c r="G94" s="187"/>
      <c r="H94" s="190"/>
      <c r="I94" s="188"/>
      <c r="J94" s="124"/>
      <c r="K94" s="124"/>
      <c r="L94" s="148"/>
      <c r="M94" s="148"/>
      <c r="N94" s="342"/>
      <c r="O94" s="342"/>
      <c r="P94" s="95" t="e">
        <f t="shared" si="24"/>
        <v>#DIV/0!</v>
      </c>
      <c r="Q94" s="104">
        <f t="shared" si="25"/>
        <v>0</v>
      </c>
      <c r="R94" s="111" t="e">
        <f t="shared" si="26"/>
        <v>#DIV/0!</v>
      </c>
      <c r="S94" s="129" t="e">
        <f t="shared" si="28"/>
        <v>#DIV/0!</v>
      </c>
      <c r="T94" s="160" t="e">
        <f t="shared" si="27"/>
        <v>#DIV/0!</v>
      </c>
      <c r="U94" s="346" t="e">
        <f t="shared" si="22"/>
        <v>#DIV/0!</v>
      </c>
      <c r="V94" s="161" t="e">
        <f t="shared" si="23"/>
        <v>#DIV/0!</v>
      </c>
    </row>
    <row r="95" spans="1:24" ht="19.5" thickBot="1" x14ac:dyDescent="0.35">
      <c r="A95" s="458">
        <v>6</v>
      </c>
      <c r="B95" s="49" t="s">
        <v>161</v>
      </c>
      <c r="C95" s="460" t="s">
        <v>67</v>
      </c>
      <c r="D95" s="89"/>
      <c r="E95" s="89"/>
      <c r="F95" s="193"/>
      <c r="G95" s="207"/>
      <c r="H95" s="188"/>
      <c r="I95" s="208"/>
      <c r="J95" s="446">
        <v>16787077.02</v>
      </c>
      <c r="K95" s="446">
        <v>16684100.93</v>
      </c>
      <c r="L95" s="131"/>
      <c r="M95" s="131"/>
      <c r="N95" s="333"/>
      <c r="O95" s="333"/>
      <c r="P95" s="95"/>
      <c r="Q95" s="104"/>
      <c r="R95" s="111"/>
      <c r="T95" s="160"/>
      <c r="U95" s="346"/>
      <c r="V95" s="161"/>
    </row>
    <row r="96" spans="1:24" ht="38.25" thickBot="1" x14ac:dyDescent="0.35">
      <c r="A96" s="459"/>
      <c r="B96" s="59" t="s">
        <v>162</v>
      </c>
      <c r="C96" s="461"/>
      <c r="D96" s="90">
        <v>11015821.880000001</v>
      </c>
      <c r="E96" s="90">
        <v>11006191.060000001</v>
      </c>
      <c r="F96" s="193">
        <v>13372816.93</v>
      </c>
      <c r="G96" s="209">
        <v>13015234.83</v>
      </c>
      <c r="H96" s="190">
        <v>14124149.300000001</v>
      </c>
      <c r="I96" s="210">
        <v>14097096.49</v>
      </c>
      <c r="J96" s="447"/>
      <c r="K96" s="447"/>
      <c r="L96" s="132">
        <v>20618422.579999998</v>
      </c>
      <c r="M96" s="132">
        <v>20591612.629999999</v>
      </c>
      <c r="N96" s="334">
        <v>1</v>
      </c>
      <c r="O96" s="334"/>
      <c r="P96" s="95">
        <f t="shared" ref="P96:P103" si="29">E96/D96</f>
        <v>0.99912572842000236</v>
      </c>
      <c r="Q96" s="104">
        <f t="shared" ref="Q96:Q103" si="30">G96/F96</f>
        <v>0.97326052529756724</v>
      </c>
      <c r="R96" s="111">
        <f t="shared" ref="R96:R103" si="31">I96/H96</f>
        <v>0.99808464145872489</v>
      </c>
      <c r="S96" s="129">
        <f>K95/J95</f>
        <v>0.99386575221658213</v>
      </c>
      <c r="T96" s="160">
        <f t="shared" ref="T96:T103" si="32">M96/L96</f>
        <v>0.99869970896677596</v>
      </c>
      <c r="U96" s="346">
        <f t="shared" si="22"/>
        <v>0</v>
      </c>
      <c r="V96" s="161">
        <f t="shared" si="23"/>
        <v>0.82717272605994208</v>
      </c>
      <c r="X96" s="37">
        <v>6</v>
      </c>
    </row>
    <row r="97" spans="1:24" ht="31.5" hidden="1" customHeight="1" x14ac:dyDescent="0.3">
      <c r="A97" s="448" t="s">
        <v>163</v>
      </c>
      <c r="B97" s="60" t="s">
        <v>84</v>
      </c>
      <c r="C97" s="450"/>
      <c r="D97" s="89"/>
      <c r="E97" s="89"/>
      <c r="F97" s="193">
        <v>1</v>
      </c>
      <c r="G97" s="207"/>
      <c r="H97" s="188"/>
      <c r="I97" s="208"/>
      <c r="J97" s="462"/>
      <c r="K97" s="462"/>
      <c r="L97" s="219"/>
      <c r="M97" s="145"/>
      <c r="N97" s="338"/>
      <c r="O97" s="339"/>
      <c r="P97" s="95" t="e">
        <f t="shared" si="29"/>
        <v>#DIV/0!</v>
      </c>
      <c r="Q97" s="104">
        <f t="shared" si="30"/>
        <v>0</v>
      </c>
      <c r="R97" s="111" t="e">
        <f t="shared" si="31"/>
        <v>#DIV/0!</v>
      </c>
      <c r="S97" s="129" t="e">
        <f t="shared" ref="S97:S103" si="33">K97/J97</f>
        <v>#DIV/0!</v>
      </c>
      <c r="T97" s="160" t="e">
        <f t="shared" si="32"/>
        <v>#DIV/0!</v>
      </c>
      <c r="U97" s="346" t="e">
        <f t="shared" si="22"/>
        <v>#DIV/0!</v>
      </c>
      <c r="V97" s="161" t="e">
        <f t="shared" si="23"/>
        <v>#DIV/0!</v>
      </c>
    </row>
    <row r="98" spans="1:24" ht="38.25" hidden="1" customHeight="1" thickBot="1" x14ac:dyDescent="0.35">
      <c r="A98" s="449"/>
      <c r="B98" s="61" t="s">
        <v>164</v>
      </c>
      <c r="C98" s="451"/>
      <c r="D98" s="90"/>
      <c r="E98" s="90"/>
      <c r="F98" s="193">
        <v>1</v>
      </c>
      <c r="G98" s="209"/>
      <c r="H98" s="190"/>
      <c r="I98" s="210"/>
      <c r="J98" s="463"/>
      <c r="K98" s="463"/>
      <c r="L98" s="220"/>
      <c r="M98" s="146"/>
      <c r="N98" s="340"/>
      <c r="O98" s="341"/>
      <c r="P98" s="95" t="e">
        <f t="shared" si="29"/>
        <v>#DIV/0!</v>
      </c>
      <c r="Q98" s="104">
        <f t="shared" si="30"/>
        <v>0</v>
      </c>
      <c r="R98" s="111" t="e">
        <f t="shared" si="31"/>
        <v>#DIV/0!</v>
      </c>
      <c r="S98" s="129" t="e">
        <f t="shared" si="33"/>
        <v>#DIV/0!</v>
      </c>
      <c r="T98" s="160" t="e">
        <f t="shared" si="32"/>
        <v>#DIV/0!</v>
      </c>
      <c r="U98" s="346" t="e">
        <f t="shared" si="22"/>
        <v>#DIV/0!</v>
      </c>
      <c r="V98" s="161" t="e">
        <f t="shared" si="23"/>
        <v>#DIV/0!</v>
      </c>
    </row>
    <row r="99" spans="1:24" ht="28.5" hidden="1" customHeight="1" thickBot="1" x14ac:dyDescent="0.35">
      <c r="A99" s="443" t="s">
        <v>165</v>
      </c>
      <c r="B99" s="444"/>
      <c r="C99" s="445"/>
      <c r="D99" s="94"/>
      <c r="E99" s="94"/>
      <c r="F99" s="193">
        <v>1</v>
      </c>
      <c r="G99" s="217"/>
      <c r="H99" s="188"/>
      <c r="I99" s="218"/>
      <c r="J99" s="124"/>
      <c r="K99" s="124"/>
      <c r="L99" s="148"/>
      <c r="M99" s="148"/>
      <c r="N99" s="342"/>
      <c r="O99" s="342"/>
      <c r="P99" s="95" t="e">
        <f t="shared" si="29"/>
        <v>#DIV/0!</v>
      </c>
      <c r="Q99" s="104">
        <f t="shared" si="30"/>
        <v>0</v>
      </c>
      <c r="R99" s="111" t="e">
        <f t="shared" si="31"/>
        <v>#DIV/0!</v>
      </c>
      <c r="S99" s="129" t="e">
        <f t="shared" si="33"/>
        <v>#DIV/0!</v>
      </c>
      <c r="T99" s="160" t="e">
        <f t="shared" si="32"/>
        <v>#DIV/0!</v>
      </c>
      <c r="U99" s="346" t="e">
        <f t="shared" si="22"/>
        <v>#DIV/0!</v>
      </c>
      <c r="V99" s="161" t="e">
        <f t="shared" si="23"/>
        <v>#DIV/0!</v>
      </c>
    </row>
    <row r="100" spans="1:24" ht="19.5" hidden="1" customHeight="1" thickBot="1" x14ac:dyDescent="0.35">
      <c r="A100" s="437" t="s">
        <v>74</v>
      </c>
      <c r="B100" s="438"/>
      <c r="C100" s="439"/>
      <c r="D100" s="77"/>
      <c r="E100" s="77"/>
      <c r="F100" s="193">
        <v>1</v>
      </c>
      <c r="G100" s="187"/>
      <c r="H100" s="190"/>
      <c r="I100" s="188"/>
      <c r="J100" s="124"/>
      <c r="K100" s="124"/>
      <c r="L100" s="148"/>
      <c r="M100" s="148"/>
      <c r="N100" s="342"/>
      <c r="O100" s="342"/>
      <c r="P100" s="95" t="e">
        <f t="shared" si="29"/>
        <v>#DIV/0!</v>
      </c>
      <c r="Q100" s="104">
        <f t="shared" si="30"/>
        <v>0</v>
      </c>
      <c r="R100" s="111" t="e">
        <f t="shared" si="31"/>
        <v>#DIV/0!</v>
      </c>
      <c r="S100" s="129" t="e">
        <f t="shared" si="33"/>
        <v>#DIV/0!</v>
      </c>
      <c r="T100" s="160" t="e">
        <f t="shared" si="32"/>
        <v>#DIV/0!</v>
      </c>
      <c r="U100" s="346" t="e">
        <f t="shared" si="22"/>
        <v>#DIV/0!</v>
      </c>
      <c r="V100" s="161" t="e">
        <f t="shared" si="23"/>
        <v>#DIV/0!</v>
      </c>
    </row>
    <row r="101" spans="1:24" ht="19.5" hidden="1" customHeight="1" thickBot="1" x14ac:dyDescent="0.35">
      <c r="A101" s="437" t="s">
        <v>76</v>
      </c>
      <c r="B101" s="438"/>
      <c r="C101" s="439"/>
      <c r="D101" s="77"/>
      <c r="E101" s="77"/>
      <c r="F101" s="193">
        <v>1</v>
      </c>
      <c r="G101" s="187"/>
      <c r="H101" s="188"/>
      <c r="I101" s="188"/>
      <c r="J101" s="124"/>
      <c r="K101" s="124"/>
      <c r="L101" s="148"/>
      <c r="M101" s="148"/>
      <c r="N101" s="342"/>
      <c r="O101" s="342"/>
      <c r="P101" s="95" t="e">
        <f t="shared" si="29"/>
        <v>#DIV/0!</v>
      </c>
      <c r="Q101" s="104">
        <f t="shared" si="30"/>
        <v>0</v>
      </c>
      <c r="R101" s="111" t="e">
        <f t="shared" si="31"/>
        <v>#DIV/0!</v>
      </c>
      <c r="S101" s="129" t="e">
        <f t="shared" si="33"/>
        <v>#DIV/0!</v>
      </c>
      <c r="T101" s="160" t="e">
        <f t="shared" si="32"/>
        <v>#DIV/0!</v>
      </c>
      <c r="U101" s="346" t="e">
        <f t="shared" si="22"/>
        <v>#DIV/0!</v>
      </c>
      <c r="V101" s="161" t="e">
        <f t="shared" si="23"/>
        <v>#DIV/0!</v>
      </c>
    </row>
    <row r="102" spans="1:24" ht="19.5" hidden="1" thickBot="1" x14ac:dyDescent="0.35">
      <c r="A102" s="437" t="s">
        <v>77</v>
      </c>
      <c r="B102" s="438"/>
      <c r="C102" s="439"/>
      <c r="D102" s="77"/>
      <c r="E102" s="77"/>
      <c r="F102" s="193">
        <v>1</v>
      </c>
      <c r="G102" s="187"/>
      <c r="H102" s="190"/>
      <c r="I102" s="188"/>
      <c r="J102" s="124"/>
      <c r="K102" s="124"/>
      <c r="L102" s="148"/>
      <c r="M102" s="148"/>
      <c r="N102" s="342"/>
      <c r="O102" s="342"/>
      <c r="P102" s="95" t="e">
        <f t="shared" si="29"/>
        <v>#DIV/0!</v>
      </c>
      <c r="Q102" s="104">
        <f t="shared" si="30"/>
        <v>0</v>
      </c>
      <c r="R102" s="111" t="e">
        <f t="shared" si="31"/>
        <v>#DIV/0!</v>
      </c>
      <c r="S102" s="129" t="e">
        <f t="shared" si="33"/>
        <v>#DIV/0!</v>
      </c>
      <c r="T102" s="160" t="e">
        <f t="shared" si="32"/>
        <v>#DIV/0!</v>
      </c>
      <c r="U102" s="346" t="e">
        <f t="shared" si="22"/>
        <v>#DIV/0!</v>
      </c>
      <c r="V102" s="161" t="e">
        <f t="shared" si="23"/>
        <v>#DIV/0!</v>
      </c>
    </row>
    <row r="103" spans="1:24" ht="19.5" hidden="1" thickBot="1" x14ac:dyDescent="0.35">
      <c r="A103" s="437" t="s">
        <v>78</v>
      </c>
      <c r="B103" s="438"/>
      <c r="C103" s="439"/>
      <c r="D103" s="77"/>
      <c r="E103" s="77"/>
      <c r="F103" s="193">
        <v>1</v>
      </c>
      <c r="G103" s="187"/>
      <c r="H103" s="188"/>
      <c r="I103" s="188"/>
      <c r="J103" s="124"/>
      <c r="K103" s="124"/>
      <c r="L103" s="148"/>
      <c r="M103" s="148"/>
      <c r="N103" s="342"/>
      <c r="O103" s="342"/>
      <c r="P103" s="95" t="e">
        <f t="shared" si="29"/>
        <v>#DIV/0!</v>
      </c>
      <c r="Q103" s="104">
        <f t="shared" si="30"/>
        <v>0</v>
      </c>
      <c r="R103" s="111" t="e">
        <f t="shared" si="31"/>
        <v>#DIV/0!</v>
      </c>
      <c r="S103" s="129" t="e">
        <f t="shared" si="33"/>
        <v>#DIV/0!</v>
      </c>
      <c r="T103" s="160" t="e">
        <f t="shared" si="32"/>
        <v>#DIV/0!</v>
      </c>
      <c r="U103" s="346" t="e">
        <f t="shared" si="22"/>
        <v>#DIV/0!</v>
      </c>
      <c r="V103" s="161" t="e">
        <f t="shared" si="23"/>
        <v>#DIV/0!</v>
      </c>
    </row>
    <row r="104" spans="1:24" ht="19.5" thickBot="1" x14ac:dyDescent="0.35">
      <c r="A104" s="458">
        <v>7</v>
      </c>
      <c r="B104" s="49" t="s">
        <v>166</v>
      </c>
      <c r="C104" s="460" t="s">
        <v>167</v>
      </c>
      <c r="D104" s="89"/>
      <c r="E104" s="89"/>
      <c r="F104" s="193"/>
      <c r="G104" s="207"/>
      <c r="H104" s="190"/>
      <c r="I104" s="208"/>
      <c r="J104" s="452">
        <v>3905400</v>
      </c>
      <c r="K104" s="452">
        <v>3873651.04</v>
      </c>
      <c r="L104" s="135"/>
      <c r="M104" s="135"/>
      <c r="N104" s="326"/>
      <c r="O104" s="326"/>
      <c r="P104" s="95"/>
      <c r="Q104" s="104"/>
      <c r="R104" s="111"/>
      <c r="T104" s="160"/>
      <c r="U104" s="346"/>
      <c r="V104" s="161"/>
    </row>
    <row r="105" spans="1:24" ht="33" customHeight="1" thickBot="1" x14ac:dyDescent="0.35">
      <c r="A105" s="459"/>
      <c r="B105" s="59" t="s">
        <v>168</v>
      </c>
      <c r="C105" s="461"/>
      <c r="D105" s="90">
        <v>2620300</v>
      </c>
      <c r="E105" s="90">
        <v>2620300</v>
      </c>
      <c r="F105" s="193">
        <v>2953200</v>
      </c>
      <c r="G105" s="209">
        <v>2953200</v>
      </c>
      <c r="H105" s="188">
        <v>3492600</v>
      </c>
      <c r="I105" s="210">
        <v>3492600</v>
      </c>
      <c r="J105" s="453"/>
      <c r="K105" s="453"/>
      <c r="L105" s="136">
        <v>0</v>
      </c>
      <c r="M105" s="136">
        <v>0</v>
      </c>
      <c r="N105" s="327">
        <v>1</v>
      </c>
      <c r="O105" s="327"/>
      <c r="P105" s="95">
        <f t="shared" ref="P105:P112" si="34">E105/D105</f>
        <v>1</v>
      </c>
      <c r="Q105" s="104">
        <f t="shared" ref="Q105:Q112" si="35">G105/F105</f>
        <v>1</v>
      </c>
      <c r="R105" s="111">
        <f t="shared" ref="R105:R112" si="36">I105/H105</f>
        <v>1</v>
      </c>
      <c r="S105" s="129">
        <f>K104/J104</f>
        <v>0.99187049726020382</v>
      </c>
      <c r="T105" s="160" t="e">
        <f t="shared" ref="T105:T112" si="37">M105/L105</f>
        <v>#DIV/0!</v>
      </c>
      <c r="U105" s="346">
        <f t="shared" si="22"/>
        <v>0</v>
      </c>
      <c r="V105" s="161" t="e">
        <f t="shared" si="23"/>
        <v>#DIV/0!</v>
      </c>
      <c r="X105" s="37">
        <v>7</v>
      </c>
    </row>
    <row r="106" spans="1:24" ht="19.5" hidden="1" customHeight="1" thickBot="1" x14ac:dyDescent="0.35">
      <c r="A106" s="448" t="s">
        <v>169</v>
      </c>
      <c r="B106" s="60" t="s">
        <v>84</v>
      </c>
      <c r="C106" s="450"/>
      <c r="D106" s="89"/>
      <c r="E106" s="89"/>
      <c r="F106" s="193">
        <v>1</v>
      </c>
      <c r="G106" s="207"/>
      <c r="H106" s="190"/>
      <c r="I106" s="208"/>
      <c r="J106" s="467"/>
      <c r="K106" s="452"/>
      <c r="L106" s="135"/>
      <c r="M106" s="143"/>
      <c r="N106" s="326"/>
      <c r="O106" s="336"/>
      <c r="P106" s="95" t="e">
        <f t="shared" si="34"/>
        <v>#DIV/0!</v>
      </c>
      <c r="Q106" s="104">
        <f t="shared" si="35"/>
        <v>0</v>
      </c>
      <c r="R106" s="111" t="e">
        <f t="shared" si="36"/>
        <v>#DIV/0!</v>
      </c>
      <c r="S106" s="129" t="e">
        <f t="shared" ref="S106:S112" si="38">K106/J106</f>
        <v>#DIV/0!</v>
      </c>
      <c r="T106" s="160" t="e">
        <f t="shared" si="37"/>
        <v>#DIV/0!</v>
      </c>
      <c r="U106" s="346" t="e">
        <f t="shared" si="22"/>
        <v>#DIV/0!</v>
      </c>
      <c r="V106" s="161" t="e">
        <f t="shared" si="23"/>
        <v>#DIV/0!</v>
      </c>
    </row>
    <row r="107" spans="1:24" ht="72.75" hidden="1" customHeight="1" thickBot="1" x14ac:dyDescent="0.35">
      <c r="A107" s="449"/>
      <c r="B107" s="61" t="s">
        <v>170</v>
      </c>
      <c r="C107" s="451"/>
      <c r="D107" s="90"/>
      <c r="E107" s="90"/>
      <c r="F107" s="193">
        <v>1</v>
      </c>
      <c r="G107" s="209"/>
      <c r="H107" s="188"/>
      <c r="I107" s="210"/>
      <c r="J107" s="468"/>
      <c r="K107" s="453"/>
      <c r="L107" s="136"/>
      <c r="M107" s="144"/>
      <c r="N107" s="327"/>
      <c r="O107" s="337"/>
      <c r="P107" s="95" t="e">
        <f t="shared" si="34"/>
        <v>#DIV/0!</v>
      </c>
      <c r="Q107" s="104">
        <f t="shared" si="35"/>
        <v>0</v>
      </c>
      <c r="R107" s="111" t="e">
        <f t="shared" si="36"/>
        <v>#DIV/0!</v>
      </c>
      <c r="S107" s="129" t="e">
        <f t="shared" si="38"/>
        <v>#DIV/0!</v>
      </c>
      <c r="T107" s="160" t="e">
        <f t="shared" si="37"/>
        <v>#DIV/0!</v>
      </c>
      <c r="U107" s="346" t="e">
        <f t="shared" si="22"/>
        <v>#DIV/0!</v>
      </c>
      <c r="V107" s="161" t="e">
        <f t="shared" si="23"/>
        <v>#DIV/0!</v>
      </c>
    </row>
    <row r="108" spans="1:24" ht="36.75" hidden="1" customHeight="1" thickBot="1" x14ac:dyDescent="0.35">
      <c r="A108" s="443" t="s">
        <v>171</v>
      </c>
      <c r="B108" s="444"/>
      <c r="C108" s="445"/>
      <c r="D108" s="94"/>
      <c r="E108" s="94"/>
      <c r="F108" s="193">
        <v>1</v>
      </c>
      <c r="G108" s="217"/>
      <c r="H108" s="190"/>
      <c r="I108" s="218"/>
      <c r="J108" s="115"/>
      <c r="K108" s="115"/>
      <c r="L108" s="133"/>
      <c r="M108" s="133"/>
      <c r="N108" s="324"/>
      <c r="O108" s="324"/>
      <c r="P108" s="95" t="e">
        <f t="shared" si="34"/>
        <v>#DIV/0!</v>
      </c>
      <c r="Q108" s="104">
        <f t="shared" si="35"/>
        <v>0</v>
      </c>
      <c r="R108" s="111" t="e">
        <f t="shared" si="36"/>
        <v>#DIV/0!</v>
      </c>
      <c r="S108" s="129" t="e">
        <f t="shared" si="38"/>
        <v>#DIV/0!</v>
      </c>
      <c r="T108" s="160" t="e">
        <f t="shared" si="37"/>
        <v>#DIV/0!</v>
      </c>
      <c r="U108" s="346" t="e">
        <f t="shared" si="22"/>
        <v>#DIV/0!</v>
      </c>
      <c r="V108" s="161" t="e">
        <f t="shared" si="23"/>
        <v>#DIV/0!</v>
      </c>
    </row>
    <row r="109" spans="1:24" ht="19.5" hidden="1" customHeight="1" thickBot="1" x14ac:dyDescent="0.35">
      <c r="A109" s="437" t="s">
        <v>74</v>
      </c>
      <c r="B109" s="438"/>
      <c r="C109" s="439"/>
      <c r="D109" s="77"/>
      <c r="E109" s="77"/>
      <c r="F109" s="193">
        <v>1</v>
      </c>
      <c r="G109" s="187"/>
      <c r="H109" s="188"/>
      <c r="I109" s="188"/>
      <c r="J109" s="115"/>
      <c r="K109" s="117"/>
      <c r="L109" s="134"/>
      <c r="M109" s="134"/>
      <c r="N109" s="325"/>
      <c r="O109" s="325"/>
      <c r="P109" s="95" t="e">
        <f t="shared" si="34"/>
        <v>#DIV/0!</v>
      </c>
      <c r="Q109" s="104">
        <f t="shared" si="35"/>
        <v>0</v>
      </c>
      <c r="R109" s="111" t="e">
        <f t="shared" si="36"/>
        <v>#DIV/0!</v>
      </c>
      <c r="S109" s="129" t="e">
        <f t="shared" si="38"/>
        <v>#DIV/0!</v>
      </c>
      <c r="T109" s="160" t="e">
        <f t="shared" si="37"/>
        <v>#DIV/0!</v>
      </c>
      <c r="U109" s="346" t="e">
        <f t="shared" si="22"/>
        <v>#DIV/0!</v>
      </c>
      <c r="V109" s="161" t="e">
        <f t="shared" si="23"/>
        <v>#DIV/0!</v>
      </c>
    </row>
    <row r="110" spans="1:24" ht="16.5" hidden="1" customHeight="1" thickBot="1" x14ac:dyDescent="0.35">
      <c r="A110" s="437" t="s">
        <v>76</v>
      </c>
      <c r="B110" s="438"/>
      <c r="C110" s="439"/>
      <c r="D110" s="77"/>
      <c r="E110" s="77"/>
      <c r="F110" s="193">
        <v>1</v>
      </c>
      <c r="G110" s="187"/>
      <c r="H110" s="190"/>
      <c r="I110" s="188"/>
      <c r="J110" s="115"/>
      <c r="K110" s="115"/>
      <c r="L110" s="133"/>
      <c r="M110" s="133"/>
      <c r="N110" s="324"/>
      <c r="O110" s="324"/>
      <c r="P110" s="95" t="e">
        <f t="shared" si="34"/>
        <v>#DIV/0!</v>
      </c>
      <c r="Q110" s="104">
        <f t="shared" si="35"/>
        <v>0</v>
      </c>
      <c r="R110" s="111" t="e">
        <f t="shared" si="36"/>
        <v>#DIV/0!</v>
      </c>
      <c r="S110" s="129" t="e">
        <f t="shared" si="38"/>
        <v>#DIV/0!</v>
      </c>
      <c r="T110" s="160" t="e">
        <f t="shared" si="37"/>
        <v>#DIV/0!</v>
      </c>
      <c r="U110" s="346" t="e">
        <f t="shared" si="22"/>
        <v>#DIV/0!</v>
      </c>
      <c r="V110" s="161" t="e">
        <f t="shared" si="23"/>
        <v>#DIV/0!</v>
      </c>
    </row>
    <row r="111" spans="1:24" ht="16.5" hidden="1" customHeight="1" thickBot="1" x14ac:dyDescent="0.35">
      <c r="A111" s="437" t="s">
        <v>77</v>
      </c>
      <c r="B111" s="438"/>
      <c r="C111" s="439"/>
      <c r="D111" s="77"/>
      <c r="E111" s="77"/>
      <c r="F111" s="193">
        <v>1</v>
      </c>
      <c r="G111" s="187"/>
      <c r="H111" s="188"/>
      <c r="I111" s="188"/>
      <c r="J111" s="115"/>
      <c r="K111" s="117"/>
      <c r="L111" s="134"/>
      <c r="M111" s="134"/>
      <c r="N111" s="325"/>
      <c r="O111" s="325"/>
      <c r="P111" s="95" t="e">
        <f t="shared" si="34"/>
        <v>#DIV/0!</v>
      </c>
      <c r="Q111" s="104">
        <f t="shared" si="35"/>
        <v>0</v>
      </c>
      <c r="R111" s="111" t="e">
        <f t="shared" si="36"/>
        <v>#DIV/0!</v>
      </c>
      <c r="S111" s="129" t="e">
        <f t="shared" si="38"/>
        <v>#DIV/0!</v>
      </c>
      <c r="T111" s="160" t="e">
        <f t="shared" si="37"/>
        <v>#DIV/0!</v>
      </c>
      <c r="U111" s="346" t="e">
        <f t="shared" si="22"/>
        <v>#DIV/0!</v>
      </c>
      <c r="V111" s="161" t="e">
        <f t="shared" si="23"/>
        <v>#DIV/0!</v>
      </c>
    </row>
    <row r="112" spans="1:24" ht="19.5" hidden="1" thickBot="1" x14ac:dyDescent="0.35">
      <c r="A112" s="437" t="s">
        <v>78</v>
      </c>
      <c r="B112" s="438"/>
      <c r="C112" s="439"/>
      <c r="D112" s="77"/>
      <c r="E112" s="77"/>
      <c r="F112" s="193">
        <v>1</v>
      </c>
      <c r="G112" s="187"/>
      <c r="H112" s="190"/>
      <c r="I112" s="188"/>
      <c r="J112" s="115"/>
      <c r="K112" s="117"/>
      <c r="L112" s="134"/>
      <c r="M112" s="134"/>
      <c r="N112" s="325"/>
      <c r="O112" s="325"/>
      <c r="P112" s="95" t="e">
        <f t="shared" si="34"/>
        <v>#DIV/0!</v>
      </c>
      <c r="Q112" s="104">
        <f t="shared" si="35"/>
        <v>0</v>
      </c>
      <c r="R112" s="111" t="e">
        <f t="shared" si="36"/>
        <v>#DIV/0!</v>
      </c>
      <c r="S112" s="129" t="e">
        <f t="shared" si="38"/>
        <v>#DIV/0!</v>
      </c>
      <c r="T112" s="160" t="e">
        <f t="shared" si="37"/>
        <v>#DIV/0!</v>
      </c>
      <c r="U112" s="346" t="e">
        <f t="shared" si="22"/>
        <v>#DIV/0!</v>
      </c>
      <c r="V112" s="161" t="e">
        <f t="shared" si="23"/>
        <v>#DIV/0!</v>
      </c>
    </row>
    <row r="113" spans="1:24" ht="19.5" thickBot="1" x14ac:dyDescent="0.35">
      <c r="A113" s="458">
        <v>8</v>
      </c>
      <c r="B113" s="49" t="s">
        <v>172</v>
      </c>
      <c r="C113" s="460" t="s">
        <v>167</v>
      </c>
      <c r="D113" s="89"/>
      <c r="E113" s="89"/>
      <c r="F113" s="193"/>
      <c r="G113" s="207"/>
      <c r="H113" s="188"/>
      <c r="I113" s="208"/>
      <c r="J113" s="452">
        <v>2027500</v>
      </c>
      <c r="K113" s="452">
        <v>2027500</v>
      </c>
      <c r="L113" s="135"/>
      <c r="M113" s="135"/>
      <c r="N113" s="326"/>
      <c r="O113" s="326"/>
      <c r="P113" s="95"/>
      <c r="Q113" s="104"/>
      <c r="R113" s="111"/>
      <c r="T113" s="160"/>
      <c r="U113" s="346"/>
      <c r="V113" s="161"/>
    </row>
    <row r="114" spans="1:24" ht="19.5" thickBot="1" x14ac:dyDescent="0.35">
      <c r="A114" s="465"/>
      <c r="B114" s="74" t="s">
        <v>173</v>
      </c>
      <c r="C114" s="466"/>
      <c r="D114" s="93"/>
      <c r="E114" s="93"/>
      <c r="F114" s="193"/>
      <c r="G114" s="215"/>
      <c r="H114" s="190"/>
      <c r="I114" s="216"/>
      <c r="J114" s="464"/>
      <c r="K114" s="464"/>
      <c r="L114" s="139"/>
      <c r="M114" s="139"/>
      <c r="N114" s="330"/>
      <c r="O114" s="330"/>
      <c r="P114" s="95"/>
      <c r="Q114" s="104"/>
      <c r="R114" s="111"/>
      <c r="S114" s="129"/>
      <c r="T114" s="160"/>
      <c r="U114" s="346"/>
      <c r="V114" s="161"/>
    </row>
    <row r="115" spans="1:24" ht="38.25" thickBot="1" x14ac:dyDescent="0.35">
      <c r="A115" s="459"/>
      <c r="B115" s="59" t="s">
        <v>174</v>
      </c>
      <c r="C115" s="461"/>
      <c r="D115" s="90">
        <v>1372600</v>
      </c>
      <c r="E115" s="90">
        <v>1372560</v>
      </c>
      <c r="F115" s="193">
        <v>1546900</v>
      </c>
      <c r="G115" s="209">
        <v>1546900</v>
      </c>
      <c r="H115" s="188">
        <v>1820300</v>
      </c>
      <c r="I115" s="210">
        <v>1820300</v>
      </c>
      <c r="J115" s="453"/>
      <c r="K115" s="453"/>
      <c r="L115" s="136">
        <v>2326500</v>
      </c>
      <c r="M115" s="136">
        <v>2326500</v>
      </c>
      <c r="N115" s="327">
        <v>1</v>
      </c>
      <c r="O115" s="327"/>
      <c r="P115" s="95">
        <f t="shared" ref="P115:P122" si="39">E115/D115</f>
        <v>0.99997085822526588</v>
      </c>
      <c r="Q115" s="104">
        <f t="shared" ref="Q115:Q122" si="40">G115/F115</f>
        <v>1</v>
      </c>
      <c r="R115" s="111">
        <f t="shared" ref="R115:R122" si="41">I115/H115</f>
        <v>1</v>
      </c>
      <c r="S115" s="129">
        <f>K113/J113</f>
        <v>1</v>
      </c>
      <c r="T115" s="160">
        <f t="shared" ref="T115:T122" si="42">M115/L115</f>
        <v>1</v>
      </c>
      <c r="U115" s="346">
        <f t="shared" si="22"/>
        <v>0</v>
      </c>
      <c r="V115" s="161">
        <f t="shared" si="23"/>
        <v>0.8333284763708777</v>
      </c>
      <c r="X115" s="37">
        <v>8</v>
      </c>
    </row>
    <row r="116" spans="1:24" ht="19.5" hidden="1" customHeight="1" thickBot="1" x14ac:dyDescent="0.35">
      <c r="A116" s="448" t="s">
        <v>175</v>
      </c>
      <c r="B116" s="60" t="s">
        <v>84</v>
      </c>
      <c r="C116" s="450"/>
      <c r="D116" s="89"/>
      <c r="E116" s="89"/>
      <c r="F116" s="193">
        <v>1</v>
      </c>
      <c r="G116" s="207"/>
      <c r="H116" s="190"/>
      <c r="I116" s="208"/>
      <c r="J116" s="452"/>
      <c r="K116" s="452"/>
      <c r="L116" s="135"/>
      <c r="M116" s="143"/>
      <c r="N116" s="326"/>
      <c r="O116" s="336"/>
      <c r="P116" s="95" t="e">
        <f t="shared" si="39"/>
        <v>#DIV/0!</v>
      </c>
      <c r="Q116" s="104">
        <f t="shared" si="40"/>
        <v>0</v>
      </c>
      <c r="R116" s="111" t="e">
        <f t="shared" si="41"/>
        <v>#DIV/0!</v>
      </c>
      <c r="S116" s="129" t="e">
        <f t="shared" ref="S116:S122" si="43">K116/J116</f>
        <v>#DIV/0!</v>
      </c>
      <c r="T116" s="160" t="e">
        <f t="shared" si="42"/>
        <v>#DIV/0!</v>
      </c>
      <c r="U116" s="346" t="e">
        <f t="shared" si="22"/>
        <v>#DIV/0!</v>
      </c>
      <c r="V116" s="161" t="e">
        <f t="shared" si="23"/>
        <v>#DIV/0!</v>
      </c>
    </row>
    <row r="117" spans="1:24" ht="57" hidden="1" customHeight="1" thickBot="1" x14ac:dyDescent="0.35">
      <c r="A117" s="449"/>
      <c r="B117" s="61" t="s">
        <v>176</v>
      </c>
      <c r="C117" s="451"/>
      <c r="D117" s="90"/>
      <c r="E117" s="90"/>
      <c r="F117" s="193">
        <v>1</v>
      </c>
      <c r="G117" s="209"/>
      <c r="H117" s="188"/>
      <c r="I117" s="210"/>
      <c r="J117" s="453"/>
      <c r="K117" s="453"/>
      <c r="L117" s="136"/>
      <c r="M117" s="144"/>
      <c r="N117" s="327"/>
      <c r="O117" s="337"/>
      <c r="P117" s="95" t="e">
        <f t="shared" si="39"/>
        <v>#DIV/0!</v>
      </c>
      <c r="Q117" s="104">
        <f t="shared" si="40"/>
        <v>0</v>
      </c>
      <c r="R117" s="111" t="e">
        <f t="shared" si="41"/>
        <v>#DIV/0!</v>
      </c>
      <c r="S117" s="129" t="e">
        <f t="shared" si="43"/>
        <v>#DIV/0!</v>
      </c>
      <c r="T117" s="160" t="e">
        <f t="shared" si="42"/>
        <v>#DIV/0!</v>
      </c>
      <c r="U117" s="346" t="e">
        <f t="shared" si="22"/>
        <v>#DIV/0!</v>
      </c>
      <c r="V117" s="161" t="e">
        <f t="shared" si="23"/>
        <v>#DIV/0!</v>
      </c>
    </row>
    <row r="118" spans="1:24" ht="26.25" hidden="1" customHeight="1" thickBot="1" x14ac:dyDescent="0.35">
      <c r="A118" s="443" t="s">
        <v>177</v>
      </c>
      <c r="B118" s="444"/>
      <c r="C118" s="445"/>
      <c r="D118" s="94"/>
      <c r="E118" s="94"/>
      <c r="F118" s="193">
        <v>1</v>
      </c>
      <c r="G118" s="217"/>
      <c r="H118" s="190"/>
      <c r="I118" s="218"/>
      <c r="J118" s="115"/>
      <c r="K118" s="115"/>
      <c r="L118" s="133"/>
      <c r="M118" s="133"/>
      <c r="N118" s="324"/>
      <c r="O118" s="324"/>
      <c r="P118" s="95" t="e">
        <f t="shared" si="39"/>
        <v>#DIV/0!</v>
      </c>
      <c r="Q118" s="104">
        <f t="shared" si="40"/>
        <v>0</v>
      </c>
      <c r="R118" s="111" t="e">
        <f t="shared" si="41"/>
        <v>#DIV/0!</v>
      </c>
      <c r="S118" s="129" t="e">
        <f t="shared" si="43"/>
        <v>#DIV/0!</v>
      </c>
      <c r="T118" s="160" t="e">
        <f t="shared" si="42"/>
        <v>#DIV/0!</v>
      </c>
      <c r="U118" s="346" t="e">
        <f t="shared" si="22"/>
        <v>#DIV/0!</v>
      </c>
      <c r="V118" s="161" t="e">
        <f t="shared" si="23"/>
        <v>#DIV/0!</v>
      </c>
    </row>
    <row r="119" spans="1:24" ht="19.5" hidden="1" customHeight="1" thickBot="1" x14ac:dyDescent="0.35">
      <c r="A119" s="437" t="s">
        <v>74</v>
      </c>
      <c r="B119" s="438"/>
      <c r="C119" s="439"/>
      <c r="D119" s="77"/>
      <c r="E119" s="77"/>
      <c r="F119" s="193">
        <v>1</v>
      </c>
      <c r="G119" s="187"/>
      <c r="H119" s="188"/>
      <c r="I119" s="188"/>
      <c r="J119" s="115"/>
      <c r="K119" s="117"/>
      <c r="L119" s="134"/>
      <c r="M119" s="134"/>
      <c r="N119" s="325"/>
      <c r="O119" s="325"/>
      <c r="P119" s="95" t="e">
        <f t="shared" si="39"/>
        <v>#DIV/0!</v>
      </c>
      <c r="Q119" s="104">
        <f t="shared" si="40"/>
        <v>0</v>
      </c>
      <c r="R119" s="111" t="e">
        <f t="shared" si="41"/>
        <v>#DIV/0!</v>
      </c>
      <c r="S119" s="129" t="e">
        <f t="shared" si="43"/>
        <v>#DIV/0!</v>
      </c>
      <c r="T119" s="160" t="e">
        <f t="shared" si="42"/>
        <v>#DIV/0!</v>
      </c>
      <c r="U119" s="346" t="e">
        <f t="shared" si="22"/>
        <v>#DIV/0!</v>
      </c>
      <c r="V119" s="161" t="e">
        <f t="shared" si="23"/>
        <v>#DIV/0!</v>
      </c>
    </row>
    <row r="120" spans="1:24" ht="19.5" hidden="1" customHeight="1" thickBot="1" x14ac:dyDescent="0.35">
      <c r="A120" s="437" t="s">
        <v>76</v>
      </c>
      <c r="B120" s="438"/>
      <c r="C120" s="439"/>
      <c r="D120" s="77"/>
      <c r="E120" s="77"/>
      <c r="F120" s="193">
        <v>1</v>
      </c>
      <c r="G120" s="187"/>
      <c r="H120" s="190"/>
      <c r="I120" s="188"/>
      <c r="J120" s="115"/>
      <c r="K120" s="115"/>
      <c r="L120" s="133"/>
      <c r="M120" s="133"/>
      <c r="N120" s="324"/>
      <c r="O120" s="324"/>
      <c r="P120" s="95" t="e">
        <f t="shared" si="39"/>
        <v>#DIV/0!</v>
      </c>
      <c r="Q120" s="104">
        <f t="shared" si="40"/>
        <v>0</v>
      </c>
      <c r="R120" s="111" t="e">
        <f t="shared" si="41"/>
        <v>#DIV/0!</v>
      </c>
      <c r="S120" s="129" t="e">
        <f t="shared" si="43"/>
        <v>#DIV/0!</v>
      </c>
      <c r="T120" s="160" t="e">
        <f t="shared" si="42"/>
        <v>#DIV/0!</v>
      </c>
      <c r="U120" s="346" t="e">
        <f t="shared" si="22"/>
        <v>#DIV/0!</v>
      </c>
      <c r="V120" s="161" t="e">
        <f t="shared" si="23"/>
        <v>#DIV/0!</v>
      </c>
    </row>
    <row r="121" spans="1:24" ht="19.5" hidden="1" thickBot="1" x14ac:dyDescent="0.35">
      <c r="A121" s="437" t="s">
        <v>77</v>
      </c>
      <c r="B121" s="438"/>
      <c r="C121" s="439"/>
      <c r="D121" s="77"/>
      <c r="E121" s="77"/>
      <c r="F121" s="193">
        <v>1</v>
      </c>
      <c r="G121" s="187"/>
      <c r="H121" s="188"/>
      <c r="I121" s="188"/>
      <c r="J121" s="115"/>
      <c r="K121" s="117"/>
      <c r="L121" s="134"/>
      <c r="M121" s="134"/>
      <c r="N121" s="325"/>
      <c r="O121" s="325"/>
      <c r="P121" s="95" t="e">
        <f t="shared" si="39"/>
        <v>#DIV/0!</v>
      </c>
      <c r="Q121" s="104">
        <f t="shared" si="40"/>
        <v>0</v>
      </c>
      <c r="R121" s="111" t="e">
        <f t="shared" si="41"/>
        <v>#DIV/0!</v>
      </c>
      <c r="S121" s="129" t="e">
        <f t="shared" si="43"/>
        <v>#DIV/0!</v>
      </c>
      <c r="T121" s="160" t="e">
        <f t="shared" si="42"/>
        <v>#DIV/0!</v>
      </c>
      <c r="U121" s="346" t="e">
        <f t="shared" si="22"/>
        <v>#DIV/0!</v>
      </c>
      <c r="V121" s="161" t="e">
        <f t="shared" si="23"/>
        <v>#DIV/0!</v>
      </c>
    </row>
    <row r="122" spans="1:24" ht="19.5" hidden="1" thickBot="1" x14ac:dyDescent="0.35">
      <c r="A122" s="437" t="s">
        <v>78</v>
      </c>
      <c r="B122" s="438"/>
      <c r="C122" s="439"/>
      <c r="D122" s="77"/>
      <c r="E122" s="77"/>
      <c r="F122" s="193">
        <v>1</v>
      </c>
      <c r="G122" s="187"/>
      <c r="H122" s="190"/>
      <c r="I122" s="188"/>
      <c r="J122" s="115"/>
      <c r="K122" s="117"/>
      <c r="L122" s="134"/>
      <c r="M122" s="134"/>
      <c r="N122" s="325"/>
      <c r="O122" s="325"/>
      <c r="P122" s="95" t="e">
        <f t="shared" si="39"/>
        <v>#DIV/0!</v>
      </c>
      <c r="Q122" s="104">
        <f t="shared" si="40"/>
        <v>0</v>
      </c>
      <c r="R122" s="111" t="e">
        <f t="shared" si="41"/>
        <v>#DIV/0!</v>
      </c>
      <c r="S122" s="129" t="e">
        <f t="shared" si="43"/>
        <v>#DIV/0!</v>
      </c>
      <c r="T122" s="160" t="e">
        <f t="shared" si="42"/>
        <v>#DIV/0!</v>
      </c>
      <c r="U122" s="346" t="e">
        <f t="shared" si="22"/>
        <v>#DIV/0!</v>
      </c>
      <c r="V122" s="161" t="e">
        <f t="shared" si="23"/>
        <v>#DIV/0!</v>
      </c>
    </row>
    <row r="123" spans="1:24" ht="19.5" thickBot="1" x14ac:dyDescent="0.35">
      <c r="A123" s="458">
        <v>9</v>
      </c>
      <c r="B123" s="49" t="s">
        <v>178</v>
      </c>
      <c r="C123" s="460" t="s">
        <v>167</v>
      </c>
      <c r="D123" s="89"/>
      <c r="E123" s="89"/>
      <c r="F123" s="193"/>
      <c r="G123" s="207"/>
      <c r="H123" s="188"/>
      <c r="I123" s="208"/>
      <c r="J123" s="452">
        <v>540600</v>
      </c>
      <c r="K123" s="452">
        <v>540600</v>
      </c>
      <c r="L123" s="135"/>
      <c r="M123" s="135"/>
      <c r="N123" s="326"/>
      <c r="O123" s="326"/>
      <c r="P123" s="95"/>
      <c r="Q123" s="104"/>
      <c r="R123" s="111"/>
      <c r="T123" s="160"/>
      <c r="U123" s="346"/>
      <c r="V123" s="161"/>
    </row>
    <row r="124" spans="1:24" ht="38.25" thickBot="1" x14ac:dyDescent="0.35">
      <c r="A124" s="459"/>
      <c r="B124" s="59" t="s">
        <v>179</v>
      </c>
      <c r="C124" s="461"/>
      <c r="D124" s="90">
        <v>396300</v>
      </c>
      <c r="E124" s="90">
        <v>396300</v>
      </c>
      <c r="F124" s="193">
        <v>432600</v>
      </c>
      <c r="G124" s="209">
        <v>432600</v>
      </c>
      <c r="H124" s="190">
        <v>503000</v>
      </c>
      <c r="I124" s="190">
        <v>503000</v>
      </c>
      <c r="J124" s="453"/>
      <c r="K124" s="453"/>
      <c r="L124" s="136">
        <v>618900</v>
      </c>
      <c r="M124" s="136">
        <v>618900</v>
      </c>
      <c r="N124" s="327">
        <v>1</v>
      </c>
      <c r="O124" s="327"/>
      <c r="P124" s="95">
        <f t="shared" ref="P124:P131" si="44">E124/D124</f>
        <v>1</v>
      </c>
      <c r="Q124" s="104">
        <f t="shared" ref="Q124:Q131" si="45">G124/F124</f>
        <v>1</v>
      </c>
      <c r="R124" s="111">
        <f t="shared" ref="R124:R131" si="46">I124/H124</f>
        <v>1</v>
      </c>
      <c r="S124" s="129">
        <f>K123/J123</f>
        <v>1</v>
      </c>
      <c r="T124" s="160">
        <f t="shared" ref="T124:T131" si="47">M124/L124</f>
        <v>1</v>
      </c>
      <c r="U124" s="346">
        <f t="shared" si="22"/>
        <v>0</v>
      </c>
      <c r="V124" s="161">
        <f t="shared" si="23"/>
        <v>0.83333333333333337</v>
      </c>
      <c r="X124" s="37">
        <v>9</v>
      </c>
    </row>
    <row r="125" spans="1:24" ht="30.75" hidden="1" customHeight="1" x14ac:dyDescent="0.3">
      <c r="A125" s="448" t="s">
        <v>180</v>
      </c>
      <c r="B125" s="60" t="s">
        <v>84</v>
      </c>
      <c r="C125" s="450"/>
      <c r="D125" s="89"/>
      <c r="E125" s="89"/>
      <c r="F125" s="193">
        <v>1</v>
      </c>
      <c r="G125" s="207"/>
      <c r="H125" s="188"/>
      <c r="I125" s="208"/>
      <c r="J125" s="452"/>
      <c r="K125" s="452"/>
      <c r="L125" s="135"/>
      <c r="M125" s="135"/>
      <c r="N125" s="326"/>
      <c r="O125" s="326"/>
      <c r="P125" s="95" t="e">
        <f t="shared" si="44"/>
        <v>#DIV/0!</v>
      </c>
      <c r="Q125" s="104">
        <f t="shared" si="45"/>
        <v>0</v>
      </c>
      <c r="R125" s="111" t="e">
        <f t="shared" si="46"/>
        <v>#DIV/0!</v>
      </c>
      <c r="S125" s="129" t="e">
        <f t="shared" ref="S125:S131" si="48">K125/J125</f>
        <v>#DIV/0!</v>
      </c>
      <c r="T125" s="160" t="e">
        <f t="shared" si="47"/>
        <v>#DIV/0!</v>
      </c>
      <c r="U125" s="346" t="e">
        <f t="shared" si="22"/>
        <v>#DIV/0!</v>
      </c>
      <c r="V125" s="161" t="e">
        <f t="shared" si="23"/>
        <v>#DIV/0!</v>
      </c>
    </row>
    <row r="126" spans="1:24" ht="57" hidden="1" customHeight="1" thickBot="1" x14ac:dyDescent="0.35">
      <c r="A126" s="449"/>
      <c r="B126" s="61" t="s">
        <v>181</v>
      </c>
      <c r="C126" s="451"/>
      <c r="D126" s="90"/>
      <c r="E126" s="90"/>
      <c r="F126" s="193">
        <v>1</v>
      </c>
      <c r="G126" s="209"/>
      <c r="H126" s="190"/>
      <c r="I126" s="210"/>
      <c r="J126" s="453"/>
      <c r="K126" s="453"/>
      <c r="L126" s="136"/>
      <c r="M126" s="136"/>
      <c r="N126" s="327"/>
      <c r="O126" s="327"/>
      <c r="P126" s="95" t="e">
        <f t="shared" si="44"/>
        <v>#DIV/0!</v>
      </c>
      <c r="Q126" s="104">
        <f t="shared" si="45"/>
        <v>0</v>
      </c>
      <c r="R126" s="111" t="e">
        <f t="shared" si="46"/>
        <v>#DIV/0!</v>
      </c>
      <c r="S126" s="129" t="e">
        <f t="shared" si="48"/>
        <v>#DIV/0!</v>
      </c>
      <c r="T126" s="160" t="e">
        <f t="shared" si="47"/>
        <v>#DIV/0!</v>
      </c>
      <c r="U126" s="346" t="e">
        <f t="shared" si="22"/>
        <v>#DIV/0!</v>
      </c>
      <c r="V126" s="161" t="e">
        <f t="shared" si="23"/>
        <v>#DIV/0!</v>
      </c>
    </row>
    <row r="127" spans="1:24" ht="31.5" hidden="1" customHeight="1" thickBot="1" x14ac:dyDescent="0.35">
      <c r="A127" s="443" t="s">
        <v>182</v>
      </c>
      <c r="B127" s="444"/>
      <c r="C127" s="445"/>
      <c r="D127" s="94"/>
      <c r="E127" s="94"/>
      <c r="F127" s="193">
        <v>1</v>
      </c>
      <c r="G127" s="217"/>
      <c r="H127" s="188"/>
      <c r="I127" s="218"/>
      <c r="J127" s="115"/>
      <c r="K127" s="115"/>
      <c r="L127" s="133"/>
      <c r="M127" s="133"/>
      <c r="N127" s="324"/>
      <c r="O127" s="324"/>
      <c r="P127" s="95" t="e">
        <f t="shared" si="44"/>
        <v>#DIV/0!</v>
      </c>
      <c r="Q127" s="104">
        <f t="shared" si="45"/>
        <v>0</v>
      </c>
      <c r="R127" s="111" t="e">
        <f t="shared" si="46"/>
        <v>#DIV/0!</v>
      </c>
      <c r="S127" s="129" t="e">
        <f t="shared" si="48"/>
        <v>#DIV/0!</v>
      </c>
      <c r="T127" s="160" t="e">
        <f t="shared" si="47"/>
        <v>#DIV/0!</v>
      </c>
      <c r="U127" s="346" t="e">
        <f t="shared" si="22"/>
        <v>#DIV/0!</v>
      </c>
      <c r="V127" s="161" t="e">
        <f t="shared" si="23"/>
        <v>#DIV/0!</v>
      </c>
    </row>
    <row r="128" spans="1:24" ht="19.5" hidden="1" customHeight="1" thickBot="1" x14ac:dyDescent="0.35">
      <c r="A128" s="437" t="s">
        <v>74</v>
      </c>
      <c r="B128" s="438"/>
      <c r="C128" s="439"/>
      <c r="D128" s="77"/>
      <c r="E128" s="77"/>
      <c r="F128" s="193">
        <v>1</v>
      </c>
      <c r="G128" s="187"/>
      <c r="H128" s="190"/>
      <c r="I128" s="188"/>
      <c r="J128" s="115"/>
      <c r="K128" s="117"/>
      <c r="L128" s="134"/>
      <c r="M128" s="134"/>
      <c r="N128" s="325"/>
      <c r="O128" s="325"/>
      <c r="P128" s="95" t="e">
        <f t="shared" si="44"/>
        <v>#DIV/0!</v>
      </c>
      <c r="Q128" s="104">
        <f t="shared" si="45"/>
        <v>0</v>
      </c>
      <c r="R128" s="111" t="e">
        <f t="shared" si="46"/>
        <v>#DIV/0!</v>
      </c>
      <c r="S128" s="129" t="e">
        <f t="shared" si="48"/>
        <v>#DIV/0!</v>
      </c>
      <c r="T128" s="160" t="e">
        <f t="shared" si="47"/>
        <v>#DIV/0!</v>
      </c>
      <c r="U128" s="346" t="e">
        <f t="shared" si="22"/>
        <v>#DIV/0!</v>
      </c>
      <c r="V128" s="161" t="e">
        <f t="shared" si="23"/>
        <v>#DIV/0!</v>
      </c>
    </row>
    <row r="129" spans="1:24" ht="19.5" hidden="1" customHeight="1" thickBot="1" x14ac:dyDescent="0.35">
      <c r="A129" s="437" t="s">
        <v>76</v>
      </c>
      <c r="B129" s="438"/>
      <c r="C129" s="439"/>
      <c r="D129" s="77"/>
      <c r="E129" s="77"/>
      <c r="F129" s="193">
        <v>1</v>
      </c>
      <c r="G129" s="187"/>
      <c r="H129" s="188"/>
      <c r="I129" s="188"/>
      <c r="J129" s="115"/>
      <c r="K129" s="115"/>
      <c r="L129" s="133"/>
      <c r="M129" s="133"/>
      <c r="N129" s="324"/>
      <c r="O129" s="324"/>
      <c r="P129" s="95" t="e">
        <f t="shared" si="44"/>
        <v>#DIV/0!</v>
      </c>
      <c r="Q129" s="104">
        <f t="shared" si="45"/>
        <v>0</v>
      </c>
      <c r="R129" s="111" t="e">
        <f t="shared" si="46"/>
        <v>#DIV/0!</v>
      </c>
      <c r="S129" s="129" t="e">
        <f t="shared" si="48"/>
        <v>#DIV/0!</v>
      </c>
      <c r="T129" s="160" t="e">
        <f t="shared" si="47"/>
        <v>#DIV/0!</v>
      </c>
      <c r="U129" s="346" t="e">
        <f t="shared" si="22"/>
        <v>#DIV/0!</v>
      </c>
      <c r="V129" s="161" t="e">
        <f t="shared" si="23"/>
        <v>#DIV/0!</v>
      </c>
    </row>
    <row r="130" spans="1:24" ht="19.5" hidden="1" thickBot="1" x14ac:dyDescent="0.35">
      <c r="A130" s="437" t="s">
        <v>77</v>
      </c>
      <c r="B130" s="438"/>
      <c r="C130" s="439"/>
      <c r="D130" s="77"/>
      <c r="E130" s="77"/>
      <c r="F130" s="193">
        <v>1</v>
      </c>
      <c r="G130" s="187"/>
      <c r="H130" s="190"/>
      <c r="I130" s="188"/>
      <c r="J130" s="115"/>
      <c r="K130" s="117"/>
      <c r="L130" s="134"/>
      <c r="M130" s="134"/>
      <c r="N130" s="325"/>
      <c r="O130" s="325"/>
      <c r="P130" s="95" t="e">
        <f t="shared" si="44"/>
        <v>#DIV/0!</v>
      </c>
      <c r="Q130" s="104">
        <f t="shared" si="45"/>
        <v>0</v>
      </c>
      <c r="R130" s="111" t="e">
        <f t="shared" si="46"/>
        <v>#DIV/0!</v>
      </c>
      <c r="S130" s="129" t="e">
        <f t="shared" si="48"/>
        <v>#DIV/0!</v>
      </c>
      <c r="T130" s="160" t="e">
        <f t="shared" si="47"/>
        <v>#DIV/0!</v>
      </c>
      <c r="U130" s="346" t="e">
        <f t="shared" si="22"/>
        <v>#DIV/0!</v>
      </c>
      <c r="V130" s="161" t="e">
        <f t="shared" si="23"/>
        <v>#DIV/0!</v>
      </c>
    </row>
    <row r="131" spans="1:24" ht="19.5" hidden="1" thickBot="1" x14ac:dyDescent="0.35">
      <c r="A131" s="437" t="s">
        <v>78</v>
      </c>
      <c r="B131" s="438"/>
      <c r="C131" s="439"/>
      <c r="D131" s="77"/>
      <c r="E131" s="77"/>
      <c r="F131" s="193">
        <v>1</v>
      </c>
      <c r="G131" s="187"/>
      <c r="H131" s="188"/>
      <c r="I131" s="188"/>
      <c r="J131" s="115"/>
      <c r="K131" s="117"/>
      <c r="L131" s="134"/>
      <c r="M131" s="134"/>
      <c r="N131" s="325"/>
      <c r="O131" s="325"/>
      <c r="P131" s="95" t="e">
        <f t="shared" si="44"/>
        <v>#DIV/0!</v>
      </c>
      <c r="Q131" s="104">
        <f t="shared" si="45"/>
        <v>0</v>
      </c>
      <c r="R131" s="111" t="e">
        <f t="shared" si="46"/>
        <v>#DIV/0!</v>
      </c>
      <c r="S131" s="129" t="e">
        <f t="shared" si="48"/>
        <v>#DIV/0!</v>
      </c>
      <c r="T131" s="160" t="e">
        <f t="shared" si="47"/>
        <v>#DIV/0!</v>
      </c>
      <c r="U131" s="346" t="e">
        <f t="shared" si="22"/>
        <v>#DIV/0!</v>
      </c>
      <c r="V131" s="161" t="e">
        <f t="shared" si="23"/>
        <v>#DIV/0!</v>
      </c>
    </row>
    <row r="132" spans="1:24" ht="19.5" thickBot="1" x14ac:dyDescent="0.35">
      <c r="A132" s="458">
        <v>10</v>
      </c>
      <c r="B132" s="49" t="s">
        <v>183</v>
      </c>
      <c r="C132" s="460" t="s">
        <v>167</v>
      </c>
      <c r="D132" s="89"/>
      <c r="E132" s="89"/>
      <c r="F132" s="193"/>
      <c r="G132" s="207"/>
      <c r="H132" s="190"/>
      <c r="I132" s="208"/>
      <c r="J132" s="452">
        <v>894000</v>
      </c>
      <c r="K132" s="452">
        <v>894000</v>
      </c>
      <c r="L132" s="135"/>
      <c r="M132" s="135"/>
      <c r="N132" s="326"/>
      <c r="O132" s="326"/>
      <c r="P132" s="95"/>
      <c r="Q132" s="104"/>
      <c r="R132" s="111"/>
      <c r="T132" s="160"/>
      <c r="U132" s="346"/>
      <c r="V132" s="161"/>
    </row>
    <row r="133" spans="1:24" ht="30.75" customHeight="1" thickBot="1" x14ac:dyDescent="0.35">
      <c r="A133" s="459"/>
      <c r="B133" s="59" t="s">
        <v>184</v>
      </c>
      <c r="C133" s="461"/>
      <c r="D133" s="90">
        <v>681300</v>
      </c>
      <c r="E133" s="90">
        <v>681300</v>
      </c>
      <c r="F133" s="193">
        <v>767900</v>
      </c>
      <c r="G133" s="209">
        <v>767900</v>
      </c>
      <c r="H133" s="188">
        <v>821300</v>
      </c>
      <c r="I133" s="188">
        <v>821300</v>
      </c>
      <c r="J133" s="453"/>
      <c r="K133" s="453"/>
      <c r="L133" s="136">
        <v>1129200</v>
      </c>
      <c r="M133" s="136">
        <v>1129200</v>
      </c>
      <c r="N133" s="327">
        <v>1</v>
      </c>
      <c r="O133" s="327"/>
      <c r="P133" s="95">
        <f t="shared" ref="P133:P147" si="49">E133/D133</f>
        <v>1</v>
      </c>
      <c r="Q133" s="104">
        <f t="shared" ref="Q133:Q147" si="50">G133/F133</f>
        <v>1</v>
      </c>
      <c r="R133" s="111">
        <f t="shared" ref="R133:R147" si="51">I133/H133</f>
        <v>1</v>
      </c>
      <c r="S133" s="129">
        <f>K132/J132</f>
        <v>1</v>
      </c>
      <c r="T133" s="160">
        <f t="shared" ref="T133:T147" si="52">M133/L133</f>
        <v>1</v>
      </c>
      <c r="U133" s="346">
        <f t="shared" si="22"/>
        <v>0</v>
      </c>
      <c r="V133" s="161">
        <f t="shared" si="23"/>
        <v>0.83333333333333337</v>
      </c>
      <c r="X133" s="37">
        <v>10</v>
      </c>
    </row>
    <row r="134" spans="1:24" ht="19.5" hidden="1" customHeight="1" thickBot="1" x14ac:dyDescent="0.35">
      <c r="A134" s="448" t="s">
        <v>185</v>
      </c>
      <c r="B134" s="60" t="s">
        <v>84</v>
      </c>
      <c r="C134" s="450"/>
      <c r="D134" s="89"/>
      <c r="E134" s="89"/>
      <c r="F134" s="193">
        <v>1</v>
      </c>
      <c r="G134" s="207"/>
      <c r="H134" s="190"/>
      <c r="I134" s="208"/>
      <c r="J134" s="462"/>
      <c r="K134" s="462"/>
      <c r="L134" s="219"/>
      <c r="M134" s="145"/>
      <c r="N134" s="338"/>
      <c r="O134" s="339"/>
      <c r="P134" s="95" t="e">
        <f t="shared" si="49"/>
        <v>#DIV/0!</v>
      </c>
      <c r="Q134" s="104">
        <f t="shared" si="50"/>
        <v>0</v>
      </c>
      <c r="R134" s="111" t="e">
        <f t="shared" si="51"/>
        <v>#DIV/0!</v>
      </c>
      <c r="S134" s="129" t="e">
        <f t="shared" ref="S134:S147" si="53">K134/J134</f>
        <v>#DIV/0!</v>
      </c>
      <c r="T134" s="160" t="e">
        <f t="shared" si="52"/>
        <v>#DIV/0!</v>
      </c>
      <c r="U134" s="346" t="e">
        <f t="shared" si="22"/>
        <v>#DIV/0!</v>
      </c>
      <c r="V134" s="161" t="e">
        <f t="shared" si="23"/>
        <v>#DIV/0!</v>
      </c>
    </row>
    <row r="135" spans="1:24" ht="19.5" hidden="1" customHeight="1" thickBot="1" x14ac:dyDescent="0.35">
      <c r="A135" s="449"/>
      <c r="B135" s="61" t="s">
        <v>186</v>
      </c>
      <c r="C135" s="451"/>
      <c r="D135" s="90"/>
      <c r="E135" s="90"/>
      <c r="F135" s="193">
        <v>1</v>
      </c>
      <c r="G135" s="209"/>
      <c r="H135" s="188"/>
      <c r="I135" s="210"/>
      <c r="J135" s="463"/>
      <c r="K135" s="463"/>
      <c r="L135" s="220"/>
      <c r="M135" s="146"/>
      <c r="N135" s="340"/>
      <c r="O135" s="341"/>
      <c r="P135" s="95" t="e">
        <f t="shared" si="49"/>
        <v>#DIV/0!</v>
      </c>
      <c r="Q135" s="104">
        <f t="shared" si="50"/>
        <v>0</v>
      </c>
      <c r="R135" s="111" t="e">
        <f t="shared" si="51"/>
        <v>#DIV/0!</v>
      </c>
      <c r="S135" s="129" t="e">
        <f t="shared" si="53"/>
        <v>#DIV/0!</v>
      </c>
      <c r="T135" s="160" t="e">
        <f t="shared" si="52"/>
        <v>#DIV/0!</v>
      </c>
      <c r="U135" s="346" t="e">
        <f t="shared" si="22"/>
        <v>#DIV/0!</v>
      </c>
      <c r="V135" s="161" t="e">
        <f t="shared" si="23"/>
        <v>#DIV/0!</v>
      </c>
    </row>
    <row r="136" spans="1:24" ht="31.5" hidden="1" customHeight="1" thickBot="1" x14ac:dyDescent="0.35">
      <c r="A136" s="443" t="s">
        <v>187</v>
      </c>
      <c r="B136" s="444"/>
      <c r="C136" s="445"/>
      <c r="D136" s="94"/>
      <c r="E136" s="94"/>
      <c r="F136" s="193">
        <v>1</v>
      </c>
      <c r="G136" s="217"/>
      <c r="H136" s="190"/>
      <c r="I136" s="218"/>
      <c r="J136" s="124"/>
      <c r="K136" s="124"/>
      <c r="L136" s="148"/>
      <c r="M136" s="148"/>
      <c r="N136" s="342"/>
      <c r="O136" s="342"/>
      <c r="P136" s="95" t="e">
        <f t="shared" si="49"/>
        <v>#DIV/0!</v>
      </c>
      <c r="Q136" s="104">
        <f t="shared" si="50"/>
        <v>0</v>
      </c>
      <c r="R136" s="111" t="e">
        <f t="shared" si="51"/>
        <v>#DIV/0!</v>
      </c>
      <c r="S136" s="129" t="e">
        <f t="shared" si="53"/>
        <v>#DIV/0!</v>
      </c>
      <c r="T136" s="160" t="e">
        <f t="shared" si="52"/>
        <v>#DIV/0!</v>
      </c>
      <c r="U136" s="346" t="e">
        <f t="shared" si="22"/>
        <v>#DIV/0!</v>
      </c>
      <c r="V136" s="161" t="e">
        <f t="shared" si="23"/>
        <v>#DIV/0!</v>
      </c>
    </row>
    <row r="137" spans="1:24" ht="19.5" hidden="1" customHeight="1" thickBot="1" x14ac:dyDescent="0.35">
      <c r="A137" s="437" t="s">
        <v>74</v>
      </c>
      <c r="B137" s="438"/>
      <c r="C137" s="439"/>
      <c r="D137" s="77"/>
      <c r="E137" s="77"/>
      <c r="F137" s="193">
        <v>1</v>
      </c>
      <c r="G137" s="187"/>
      <c r="H137" s="188"/>
      <c r="I137" s="188"/>
      <c r="J137" s="124"/>
      <c r="K137" s="124"/>
      <c r="L137" s="148"/>
      <c r="M137" s="148"/>
      <c r="N137" s="342"/>
      <c r="O137" s="342"/>
      <c r="P137" s="95" t="e">
        <f t="shared" si="49"/>
        <v>#DIV/0!</v>
      </c>
      <c r="Q137" s="104">
        <f t="shared" si="50"/>
        <v>0</v>
      </c>
      <c r="R137" s="111" t="e">
        <f t="shared" si="51"/>
        <v>#DIV/0!</v>
      </c>
      <c r="S137" s="129" t="e">
        <f t="shared" si="53"/>
        <v>#DIV/0!</v>
      </c>
      <c r="T137" s="160" t="e">
        <f t="shared" si="52"/>
        <v>#DIV/0!</v>
      </c>
      <c r="U137" s="346" t="e">
        <f t="shared" si="22"/>
        <v>#DIV/0!</v>
      </c>
      <c r="V137" s="161" t="e">
        <f t="shared" si="23"/>
        <v>#DIV/0!</v>
      </c>
    </row>
    <row r="138" spans="1:24" ht="19.5" hidden="1" customHeight="1" thickBot="1" x14ac:dyDescent="0.35">
      <c r="A138" s="437" t="s">
        <v>76</v>
      </c>
      <c r="B138" s="438"/>
      <c r="C138" s="439"/>
      <c r="D138" s="77"/>
      <c r="E138" s="77"/>
      <c r="F138" s="193">
        <v>1</v>
      </c>
      <c r="G138" s="187"/>
      <c r="H138" s="190"/>
      <c r="I138" s="188"/>
      <c r="J138" s="124"/>
      <c r="K138" s="124"/>
      <c r="L138" s="148"/>
      <c r="M138" s="148"/>
      <c r="N138" s="342"/>
      <c r="O138" s="342"/>
      <c r="P138" s="95" t="e">
        <f t="shared" si="49"/>
        <v>#DIV/0!</v>
      </c>
      <c r="Q138" s="104">
        <f t="shared" si="50"/>
        <v>0</v>
      </c>
      <c r="R138" s="111" t="e">
        <f t="shared" si="51"/>
        <v>#DIV/0!</v>
      </c>
      <c r="S138" s="129" t="e">
        <f t="shared" si="53"/>
        <v>#DIV/0!</v>
      </c>
      <c r="T138" s="160" t="e">
        <f t="shared" si="52"/>
        <v>#DIV/0!</v>
      </c>
      <c r="U138" s="346" t="e">
        <f t="shared" ref="U138:U149" si="54">O138/N138</f>
        <v>#DIV/0!</v>
      </c>
      <c r="V138" s="161" t="e">
        <f t="shared" ref="V138:V149" si="55">(P138+Q138+R138+S138+T138+U138)/6</f>
        <v>#DIV/0!</v>
      </c>
    </row>
    <row r="139" spans="1:24" ht="19.5" hidden="1" thickBot="1" x14ac:dyDescent="0.35">
      <c r="A139" s="437" t="s">
        <v>77</v>
      </c>
      <c r="B139" s="438"/>
      <c r="C139" s="439"/>
      <c r="D139" s="77"/>
      <c r="E139" s="77"/>
      <c r="F139" s="193">
        <v>1</v>
      </c>
      <c r="G139" s="187"/>
      <c r="H139" s="188"/>
      <c r="I139" s="188"/>
      <c r="J139" s="124"/>
      <c r="K139" s="124"/>
      <c r="L139" s="148"/>
      <c r="M139" s="148"/>
      <c r="N139" s="342"/>
      <c r="O139" s="342"/>
      <c r="P139" s="95" t="e">
        <f t="shared" si="49"/>
        <v>#DIV/0!</v>
      </c>
      <c r="Q139" s="104">
        <f t="shared" si="50"/>
        <v>0</v>
      </c>
      <c r="R139" s="111" t="e">
        <f t="shared" si="51"/>
        <v>#DIV/0!</v>
      </c>
      <c r="S139" s="129" t="e">
        <f t="shared" si="53"/>
        <v>#DIV/0!</v>
      </c>
      <c r="T139" s="160" t="e">
        <f t="shared" si="52"/>
        <v>#DIV/0!</v>
      </c>
      <c r="U139" s="346" t="e">
        <f t="shared" si="54"/>
        <v>#DIV/0!</v>
      </c>
      <c r="V139" s="161" t="e">
        <f t="shared" si="55"/>
        <v>#DIV/0!</v>
      </c>
    </row>
    <row r="140" spans="1:24" ht="19.5" hidden="1" thickBot="1" x14ac:dyDescent="0.35">
      <c r="A140" s="437" t="s">
        <v>78</v>
      </c>
      <c r="B140" s="438"/>
      <c r="C140" s="439"/>
      <c r="D140" s="77"/>
      <c r="E140" s="77"/>
      <c r="F140" s="193">
        <v>1</v>
      </c>
      <c r="G140" s="187"/>
      <c r="H140" s="190"/>
      <c r="I140" s="188"/>
      <c r="J140" s="124"/>
      <c r="K140" s="124"/>
      <c r="L140" s="148"/>
      <c r="M140" s="148"/>
      <c r="N140" s="342"/>
      <c r="O140" s="342"/>
      <c r="P140" s="95" t="e">
        <f t="shared" si="49"/>
        <v>#DIV/0!</v>
      </c>
      <c r="Q140" s="104">
        <f t="shared" si="50"/>
        <v>0</v>
      </c>
      <c r="R140" s="111" t="e">
        <f t="shared" si="51"/>
        <v>#DIV/0!</v>
      </c>
      <c r="S140" s="129" t="e">
        <f t="shared" si="53"/>
        <v>#DIV/0!</v>
      </c>
      <c r="T140" s="160" t="e">
        <f t="shared" si="52"/>
        <v>#DIV/0!</v>
      </c>
      <c r="U140" s="346" t="e">
        <f t="shared" si="54"/>
        <v>#DIV/0!</v>
      </c>
      <c r="V140" s="161" t="e">
        <f t="shared" si="55"/>
        <v>#DIV/0!</v>
      </c>
    </row>
    <row r="141" spans="1:24" ht="19.5" hidden="1" customHeight="1" thickBot="1" x14ac:dyDescent="0.35">
      <c r="A141" s="448" t="s">
        <v>189</v>
      </c>
      <c r="B141" s="60" t="s">
        <v>84</v>
      </c>
      <c r="C141" s="450"/>
      <c r="D141" s="89"/>
      <c r="E141" s="89"/>
      <c r="F141" s="193">
        <v>1</v>
      </c>
      <c r="G141" s="207"/>
      <c r="H141" s="188"/>
      <c r="I141" s="208"/>
      <c r="J141" s="446"/>
      <c r="K141" s="452"/>
      <c r="L141" s="135"/>
      <c r="M141" s="135"/>
      <c r="N141" s="326"/>
      <c r="O141" s="326"/>
      <c r="P141" s="95" t="e">
        <f t="shared" si="49"/>
        <v>#DIV/0!</v>
      </c>
      <c r="Q141" s="104">
        <f t="shared" si="50"/>
        <v>0</v>
      </c>
      <c r="R141" s="111" t="e">
        <f t="shared" si="51"/>
        <v>#DIV/0!</v>
      </c>
      <c r="S141" s="129" t="e">
        <f t="shared" si="53"/>
        <v>#DIV/0!</v>
      </c>
      <c r="T141" s="160" t="e">
        <f t="shared" si="52"/>
        <v>#DIV/0!</v>
      </c>
      <c r="U141" s="346" t="e">
        <f t="shared" si="54"/>
        <v>#DIV/0!</v>
      </c>
      <c r="V141" s="161" t="e">
        <f t="shared" si="55"/>
        <v>#DIV/0!</v>
      </c>
    </row>
    <row r="142" spans="1:24" ht="40.5" hidden="1" customHeight="1" thickBot="1" x14ac:dyDescent="0.35">
      <c r="A142" s="449"/>
      <c r="B142" s="61" t="s">
        <v>190</v>
      </c>
      <c r="C142" s="451"/>
      <c r="D142" s="90"/>
      <c r="E142" s="90"/>
      <c r="F142" s="193">
        <v>1</v>
      </c>
      <c r="G142" s="209"/>
      <c r="H142" s="190"/>
      <c r="I142" s="210"/>
      <c r="J142" s="447"/>
      <c r="K142" s="453"/>
      <c r="L142" s="136"/>
      <c r="M142" s="136"/>
      <c r="N142" s="327"/>
      <c r="O142" s="327"/>
      <c r="P142" s="95" t="e">
        <f t="shared" si="49"/>
        <v>#DIV/0!</v>
      </c>
      <c r="Q142" s="104">
        <f t="shared" si="50"/>
        <v>0</v>
      </c>
      <c r="R142" s="111" t="e">
        <f t="shared" si="51"/>
        <v>#DIV/0!</v>
      </c>
      <c r="S142" s="129" t="e">
        <f t="shared" si="53"/>
        <v>#DIV/0!</v>
      </c>
      <c r="T142" s="160" t="e">
        <f t="shared" si="52"/>
        <v>#DIV/0!</v>
      </c>
      <c r="U142" s="346" t="e">
        <f t="shared" si="54"/>
        <v>#DIV/0!</v>
      </c>
      <c r="V142" s="161" t="e">
        <f t="shared" si="55"/>
        <v>#DIV/0!</v>
      </c>
    </row>
    <row r="143" spans="1:24" ht="31.5" hidden="1" customHeight="1" thickBot="1" x14ac:dyDescent="0.35">
      <c r="A143" s="443" t="s">
        <v>191</v>
      </c>
      <c r="B143" s="444"/>
      <c r="C143" s="445"/>
      <c r="D143" s="94"/>
      <c r="E143" s="94"/>
      <c r="F143" s="193">
        <v>1</v>
      </c>
      <c r="G143" s="217"/>
      <c r="H143" s="188"/>
      <c r="I143" s="218"/>
      <c r="J143" s="115"/>
      <c r="K143" s="115"/>
      <c r="L143" s="133"/>
      <c r="M143" s="133"/>
      <c r="N143" s="324"/>
      <c r="O143" s="324"/>
      <c r="P143" s="95" t="e">
        <f t="shared" si="49"/>
        <v>#DIV/0!</v>
      </c>
      <c r="Q143" s="104">
        <f t="shared" si="50"/>
        <v>0</v>
      </c>
      <c r="R143" s="111" t="e">
        <f t="shared" si="51"/>
        <v>#DIV/0!</v>
      </c>
      <c r="S143" s="129" t="e">
        <f t="shared" si="53"/>
        <v>#DIV/0!</v>
      </c>
      <c r="T143" s="160" t="e">
        <f t="shared" si="52"/>
        <v>#DIV/0!</v>
      </c>
      <c r="U143" s="346" t="e">
        <f t="shared" si="54"/>
        <v>#DIV/0!</v>
      </c>
      <c r="V143" s="161" t="e">
        <f t="shared" si="55"/>
        <v>#DIV/0!</v>
      </c>
    </row>
    <row r="144" spans="1:24" ht="19.5" hidden="1" customHeight="1" thickBot="1" x14ac:dyDescent="0.35">
      <c r="A144" s="437" t="s">
        <v>74</v>
      </c>
      <c r="B144" s="438"/>
      <c r="C144" s="439"/>
      <c r="D144" s="77"/>
      <c r="E144" s="77"/>
      <c r="F144" s="193">
        <v>1</v>
      </c>
      <c r="G144" s="187"/>
      <c r="H144" s="190"/>
      <c r="I144" s="188"/>
      <c r="J144" s="115"/>
      <c r="K144" s="117"/>
      <c r="L144" s="134"/>
      <c r="M144" s="134"/>
      <c r="N144" s="325"/>
      <c r="O144" s="325"/>
      <c r="P144" s="95" t="e">
        <f t="shared" si="49"/>
        <v>#DIV/0!</v>
      </c>
      <c r="Q144" s="104">
        <f t="shared" si="50"/>
        <v>0</v>
      </c>
      <c r="R144" s="111" t="e">
        <f t="shared" si="51"/>
        <v>#DIV/0!</v>
      </c>
      <c r="S144" s="129" t="e">
        <f t="shared" si="53"/>
        <v>#DIV/0!</v>
      </c>
      <c r="T144" s="160" t="e">
        <f t="shared" si="52"/>
        <v>#DIV/0!</v>
      </c>
      <c r="U144" s="346" t="e">
        <f t="shared" si="54"/>
        <v>#DIV/0!</v>
      </c>
      <c r="V144" s="161" t="e">
        <f t="shared" si="55"/>
        <v>#DIV/0!</v>
      </c>
    </row>
    <row r="145" spans="1:24" ht="19.5" hidden="1" customHeight="1" thickBot="1" x14ac:dyDescent="0.35">
      <c r="A145" s="437" t="s">
        <v>76</v>
      </c>
      <c r="B145" s="438"/>
      <c r="C145" s="439"/>
      <c r="D145" s="77"/>
      <c r="E145" s="77"/>
      <c r="F145" s="193">
        <v>1</v>
      </c>
      <c r="G145" s="187"/>
      <c r="H145" s="188"/>
      <c r="I145" s="188"/>
      <c r="J145" s="115"/>
      <c r="K145" s="115"/>
      <c r="L145" s="133"/>
      <c r="M145" s="133"/>
      <c r="N145" s="324"/>
      <c r="O145" s="324"/>
      <c r="P145" s="95" t="e">
        <f t="shared" si="49"/>
        <v>#DIV/0!</v>
      </c>
      <c r="Q145" s="104">
        <f t="shared" si="50"/>
        <v>0</v>
      </c>
      <c r="R145" s="111" t="e">
        <f t="shared" si="51"/>
        <v>#DIV/0!</v>
      </c>
      <c r="S145" s="129" t="e">
        <f t="shared" si="53"/>
        <v>#DIV/0!</v>
      </c>
      <c r="T145" s="160" t="e">
        <f t="shared" si="52"/>
        <v>#DIV/0!</v>
      </c>
      <c r="U145" s="346" t="e">
        <f t="shared" si="54"/>
        <v>#DIV/0!</v>
      </c>
      <c r="V145" s="161" t="e">
        <f t="shared" si="55"/>
        <v>#DIV/0!</v>
      </c>
    </row>
    <row r="146" spans="1:24" ht="19.5" hidden="1" thickBot="1" x14ac:dyDescent="0.35">
      <c r="A146" s="437" t="s">
        <v>77</v>
      </c>
      <c r="B146" s="438"/>
      <c r="C146" s="439"/>
      <c r="D146" s="77"/>
      <c r="E146" s="77"/>
      <c r="F146" s="193">
        <v>1</v>
      </c>
      <c r="G146" s="187"/>
      <c r="H146" s="190"/>
      <c r="I146" s="188"/>
      <c r="J146" s="115"/>
      <c r="K146" s="117"/>
      <c r="L146" s="134"/>
      <c r="M146" s="134"/>
      <c r="N146" s="325"/>
      <c r="O146" s="325"/>
      <c r="P146" s="95" t="e">
        <f t="shared" si="49"/>
        <v>#DIV/0!</v>
      </c>
      <c r="Q146" s="104">
        <f t="shared" si="50"/>
        <v>0</v>
      </c>
      <c r="R146" s="111" t="e">
        <f t="shared" si="51"/>
        <v>#DIV/0!</v>
      </c>
      <c r="S146" s="129" t="e">
        <f t="shared" si="53"/>
        <v>#DIV/0!</v>
      </c>
      <c r="T146" s="160" t="e">
        <f t="shared" si="52"/>
        <v>#DIV/0!</v>
      </c>
      <c r="U146" s="346" t="e">
        <f t="shared" si="54"/>
        <v>#DIV/0!</v>
      </c>
      <c r="V146" s="161" t="e">
        <f t="shared" si="55"/>
        <v>#DIV/0!</v>
      </c>
    </row>
    <row r="147" spans="1:24" ht="19.5" hidden="1" thickBot="1" x14ac:dyDescent="0.35">
      <c r="A147" s="437" t="s">
        <v>78</v>
      </c>
      <c r="B147" s="438"/>
      <c r="C147" s="439"/>
      <c r="D147" s="77"/>
      <c r="E147" s="77"/>
      <c r="F147" s="193">
        <v>1</v>
      </c>
      <c r="G147" s="187"/>
      <c r="H147" s="188"/>
      <c r="I147" s="188"/>
      <c r="J147" s="115"/>
      <c r="K147" s="117"/>
      <c r="L147" s="134"/>
      <c r="M147" s="134"/>
      <c r="N147" s="325"/>
      <c r="O147" s="325"/>
      <c r="P147" s="95" t="e">
        <f t="shared" si="49"/>
        <v>#DIV/0!</v>
      </c>
      <c r="Q147" s="104">
        <f t="shared" si="50"/>
        <v>0</v>
      </c>
      <c r="R147" s="111" t="e">
        <f t="shared" si="51"/>
        <v>#DIV/0!</v>
      </c>
      <c r="S147" s="129" t="e">
        <f t="shared" si="53"/>
        <v>#DIV/0!</v>
      </c>
      <c r="T147" s="160" t="e">
        <f t="shared" si="52"/>
        <v>#DIV/0!</v>
      </c>
      <c r="U147" s="346" t="e">
        <f t="shared" si="54"/>
        <v>#DIV/0!</v>
      </c>
      <c r="V147" s="161" t="e">
        <f t="shared" si="55"/>
        <v>#DIV/0!</v>
      </c>
    </row>
    <row r="148" spans="1:24" ht="19.5" thickBot="1" x14ac:dyDescent="0.35">
      <c r="A148" s="458">
        <v>12</v>
      </c>
      <c r="B148" s="49" t="s">
        <v>188</v>
      </c>
      <c r="C148" s="460" t="s">
        <v>167</v>
      </c>
      <c r="D148" s="89"/>
      <c r="E148" s="89"/>
      <c r="F148" s="193"/>
      <c r="G148" s="207"/>
      <c r="H148" s="190"/>
      <c r="I148" s="208"/>
      <c r="J148" s="446">
        <v>2020200</v>
      </c>
      <c r="K148" s="446">
        <v>2020200</v>
      </c>
      <c r="L148" s="131"/>
      <c r="M148" s="131"/>
      <c r="N148" s="333"/>
      <c r="O148" s="333"/>
      <c r="P148" s="95"/>
      <c r="Q148" s="104"/>
      <c r="R148" s="111"/>
      <c r="T148" s="160"/>
      <c r="U148" s="346"/>
      <c r="V148" s="161"/>
    </row>
    <row r="149" spans="1:24" ht="87.75" customHeight="1" thickBot="1" x14ac:dyDescent="0.35">
      <c r="A149" s="459"/>
      <c r="B149" s="59" t="s">
        <v>192</v>
      </c>
      <c r="C149" s="461"/>
      <c r="D149" s="90">
        <v>1363300</v>
      </c>
      <c r="E149" s="90">
        <v>1363300</v>
      </c>
      <c r="F149" s="193">
        <v>1594700</v>
      </c>
      <c r="G149" s="209">
        <v>1594700</v>
      </c>
      <c r="H149" s="188">
        <v>1809800</v>
      </c>
      <c r="I149" s="210">
        <v>1809800</v>
      </c>
      <c r="J149" s="447"/>
      <c r="K149" s="447"/>
      <c r="L149" s="132">
        <v>2315700</v>
      </c>
      <c r="M149" s="132">
        <v>2315700</v>
      </c>
      <c r="N149" s="334">
        <v>1</v>
      </c>
      <c r="O149" s="334"/>
      <c r="P149" s="95">
        <f t="shared" ref="P149:P168" si="56">E149/D149</f>
        <v>1</v>
      </c>
      <c r="Q149" s="104">
        <f>G149/F149</f>
        <v>1</v>
      </c>
      <c r="R149" s="111">
        <f>I149/H149</f>
        <v>1</v>
      </c>
      <c r="S149" s="129">
        <f>K148/J148</f>
        <v>1</v>
      </c>
      <c r="T149" s="160">
        <f>M149/L149</f>
        <v>1</v>
      </c>
      <c r="U149" s="346">
        <f t="shared" si="54"/>
        <v>0</v>
      </c>
      <c r="V149" s="161">
        <f t="shared" si="55"/>
        <v>0.83333333333333337</v>
      </c>
      <c r="X149" s="37">
        <v>11</v>
      </c>
    </row>
    <row r="150" spans="1:24" ht="15.75" hidden="1" customHeight="1" x14ac:dyDescent="0.3">
      <c r="A150" s="448" t="s">
        <v>193</v>
      </c>
      <c r="B150" s="60" t="s">
        <v>84</v>
      </c>
      <c r="C150" s="450"/>
      <c r="D150" s="89"/>
      <c r="E150" s="89"/>
      <c r="F150" s="100"/>
      <c r="G150" s="100"/>
      <c r="H150" s="107"/>
      <c r="I150" s="107"/>
      <c r="J150" s="454"/>
      <c r="K150" s="456"/>
      <c r="L150" s="143"/>
      <c r="M150" s="143"/>
      <c r="P150" s="95" t="e">
        <f t="shared" si="56"/>
        <v>#DIV/0!</v>
      </c>
      <c r="Q150" s="104" t="e">
        <f t="shared" ref="Q150:Q168" si="57">F150/E150</f>
        <v>#DIV/0!</v>
      </c>
      <c r="R150" s="111" t="e">
        <f t="shared" ref="R150:R168" si="58">G150/F150</f>
        <v>#DIV/0!</v>
      </c>
      <c r="S150" s="129" t="e">
        <f t="shared" ref="S150:S168" si="59">H150/G150</f>
        <v>#DIV/0!</v>
      </c>
      <c r="T150" s="160" t="e">
        <f t="shared" ref="T150:T168" si="60">I150/H150</f>
        <v>#DIV/0!</v>
      </c>
      <c r="U150" s="160"/>
      <c r="V150" s="161" t="e">
        <f t="shared" ref="V150:V168" si="61">(P150+Q150+R150+S150+T150)/5</f>
        <v>#DIV/0!</v>
      </c>
    </row>
    <row r="151" spans="1:24" ht="47.25" hidden="1" customHeight="1" thickBot="1" x14ac:dyDescent="0.35">
      <c r="A151" s="449"/>
      <c r="B151" s="61" t="s">
        <v>194</v>
      </c>
      <c r="C151" s="451"/>
      <c r="D151" s="90">
        <v>1274700</v>
      </c>
      <c r="E151" s="90">
        <v>1274700</v>
      </c>
      <c r="F151" s="101"/>
      <c r="G151" s="101"/>
      <c r="H151" s="108"/>
      <c r="I151" s="108"/>
      <c r="J151" s="455"/>
      <c r="K151" s="457"/>
      <c r="L151" s="144"/>
      <c r="M151" s="144"/>
      <c r="P151" s="95">
        <f t="shared" si="56"/>
        <v>1</v>
      </c>
      <c r="Q151" s="104">
        <f t="shared" si="57"/>
        <v>0</v>
      </c>
      <c r="R151" s="111" t="e">
        <f t="shared" si="58"/>
        <v>#DIV/0!</v>
      </c>
      <c r="S151" s="129" t="e">
        <f t="shared" si="59"/>
        <v>#DIV/0!</v>
      </c>
      <c r="T151" s="160" t="e">
        <f t="shared" si="60"/>
        <v>#DIV/0!</v>
      </c>
      <c r="U151" s="160"/>
      <c r="V151" s="161" t="e">
        <f t="shared" si="61"/>
        <v>#DIV/0!</v>
      </c>
    </row>
    <row r="152" spans="1:24" ht="92.25" hidden="1" customHeight="1" thickBot="1" x14ac:dyDescent="0.35">
      <c r="A152" s="66" t="s">
        <v>195</v>
      </c>
      <c r="B152" s="68" t="s">
        <v>196</v>
      </c>
      <c r="C152" s="68"/>
      <c r="D152" s="92"/>
      <c r="E152" s="92"/>
      <c r="F152" s="102"/>
      <c r="G152" s="102"/>
      <c r="H152" s="109"/>
      <c r="I152" s="109"/>
      <c r="J152" s="126"/>
      <c r="K152" s="122"/>
      <c r="L152" s="141"/>
      <c r="M152" s="141"/>
      <c r="P152" s="95" t="e">
        <f t="shared" si="56"/>
        <v>#DIV/0!</v>
      </c>
      <c r="Q152" s="104" t="e">
        <f t="shared" si="57"/>
        <v>#DIV/0!</v>
      </c>
      <c r="R152" s="111" t="e">
        <f t="shared" si="58"/>
        <v>#DIV/0!</v>
      </c>
      <c r="S152" s="129" t="e">
        <f t="shared" si="59"/>
        <v>#DIV/0!</v>
      </c>
      <c r="T152" s="160" t="e">
        <f t="shared" si="60"/>
        <v>#DIV/0!</v>
      </c>
      <c r="U152" s="160"/>
      <c r="V152" s="161" t="e">
        <f t="shared" si="61"/>
        <v>#DIV/0!</v>
      </c>
    </row>
    <row r="153" spans="1:24" ht="31.5" hidden="1" customHeight="1" thickBot="1" x14ac:dyDescent="0.35">
      <c r="A153" s="443" t="s">
        <v>197</v>
      </c>
      <c r="B153" s="444"/>
      <c r="C153" s="445"/>
      <c r="D153" s="94">
        <v>1274700</v>
      </c>
      <c r="E153" s="94">
        <v>1274700</v>
      </c>
      <c r="F153" s="103"/>
      <c r="G153" s="103"/>
      <c r="H153" s="110"/>
      <c r="I153" s="110"/>
      <c r="J153" s="125"/>
      <c r="K153" s="115"/>
      <c r="L153" s="133"/>
      <c r="M153" s="133"/>
      <c r="P153" s="95">
        <f t="shared" si="56"/>
        <v>1</v>
      </c>
      <c r="Q153" s="104">
        <f t="shared" si="57"/>
        <v>0</v>
      </c>
      <c r="R153" s="111" t="e">
        <f t="shared" si="58"/>
        <v>#DIV/0!</v>
      </c>
      <c r="S153" s="129" t="e">
        <f t="shared" si="59"/>
        <v>#DIV/0!</v>
      </c>
      <c r="T153" s="160" t="e">
        <f t="shared" si="60"/>
        <v>#DIV/0!</v>
      </c>
      <c r="U153" s="160"/>
      <c r="V153" s="161" t="e">
        <f t="shared" si="61"/>
        <v>#DIV/0!</v>
      </c>
    </row>
    <row r="154" spans="1:24" ht="19.5" hidden="1" thickBot="1" x14ac:dyDescent="0.35">
      <c r="A154" s="437" t="s">
        <v>74</v>
      </c>
      <c r="B154" s="438"/>
      <c r="C154" s="439"/>
      <c r="D154" s="77"/>
      <c r="E154" s="77"/>
      <c r="F154" s="99"/>
      <c r="G154" s="99"/>
      <c r="H154" s="106"/>
      <c r="I154" s="106"/>
      <c r="J154" s="125"/>
      <c r="K154" s="117"/>
      <c r="L154" s="134"/>
      <c r="M154" s="134"/>
      <c r="P154" s="95" t="e">
        <f t="shared" si="56"/>
        <v>#DIV/0!</v>
      </c>
      <c r="Q154" s="104" t="e">
        <f t="shared" si="57"/>
        <v>#DIV/0!</v>
      </c>
      <c r="R154" s="111" t="e">
        <f t="shared" si="58"/>
        <v>#DIV/0!</v>
      </c>
      <c r="S154" s="129" t="e">
        <f t="shared" si="59"/>
        <v>#DIV/0!</v>
      </c>
      <c r="T154" s="160" t="e">
        <f t="shared" si="60"/>
        <v>#DIV/0!</v>
      </c>
      <c r="U154" s="160"/>
      <c r="V154" s="161" t="e">
        <f t="shared" si="61"/>
        <v>#DIV/0!</v>
      </c>
    </row>
    <row r="155" spans="1:24" ht="19.5" hidden="1" thickBot="1" x14ac:dyDescent="0.35">
      <c r="A155" s="437" t="s">
        <v>76</v>
      </c>
      <c r="B155" s="438"/>
      <c r="C155" s="439"/>
      <c r="D155" s="77">
        <v>1274700</v>
      </c>
      <c r="E155" s="77">
        <v>1274700</v>
      </c>
      <c r="F155" s="99"/>
      <c r="G155" s="99"/>
      <c r="H155" s="106"/>
      <c r="I155" s="106"/>
      <c r="J155" s="125"/>
      <c r="K155" s="115"/>
      <c r="L155" s="133"/>
      <c r="M155" s="133"/>
      <c r="P155" s="95">
        <f t="shared" si="56"/>
        <v>1</v>
      </c>
      <c r="Q155" s="104">
        <f t="shared" si="57"/>
        <v>0</v>
      </c>
      <c r="R155" s="111" t="e">
        <f t="shared" si="58"/>
        <v>#DIV/0!</v>
      </c>
      <c r="S155" s="129" t="e">
        <f t="shared" si="59"/>
        <v>#DIV/0!</v>
      </c>
      <c r="T155" s="160" t="e">
        <f t="shared" si="60"/>
        <v>#DIV/0!</v>
      </c>
      <c r="U155" s="160"/>
      <c r="V155" s="161" t="e">
        <f t="shared" si="61"/>
        <v>#DIV/0!</v>
      </c>
    </row>
    <row r="156" spans="1:24" ht="19.5" hidden="1" thickBot="1" x14ac:dyDescent="0.35">
      <c r="A156" s="437" t="s">
        <v>77</v>
      </c>
      <c r="B156" s="438"/>
      <c r="C156" s="439"/>
      <c r="D156" s="77"/>
      <c r="E156" s="77"/>
      <c r="F156" s="99"/>
      <c r="G156" s="99"/>
      <c r="H156" s="106"/>
      <c r="I156" s="106"/>
      <c r="J156" s="125"/>
      <c r="K156" s="117"/>
      <c r="L156" s="134"/>
      <c r="M156" s="134"/>
      <c r="P156" s="95" t="e">
        <f t="shared" si="56"/>
        <v>#DIV/0!</v>
      </c>
      <c r="Q156" s="104" t="e">
        <f t="shared" si="57"/>
        <v>#DIV/0!</v>
      </c>
      <c r="R156" s="111" t="e">
        <f t="shared" si="58"/>
        <v>#DIV/0!</v>
      </c>
      <c r="S156" s="129" t="e">
        <f t="shared" si="59"/>
        <v>#DIV/0!</v>
      </c>
      <c r="T156" s="160" t="e">
        <f t="shared" si="60"/>
        <v>#DIV/0!</v>
      </c>
      <c r="U156" s="160"/>
      <c r="V156" s="161" t="e">
        <f t="shared" si="61"/>
        <v>#DIV/0!</v>
      </c>
    </row>
    <row r="157" spans="1:24" ht="19.5" hidden="1" thickBot="1" x14ac:dyDescent="0.35">
      <c r="A157" s="437" t="s">
        <v>78</v>
      </c>
      <c r="B157" s="438"/>
      <c r="C157" s="439"/>
      <c r="D157" s="77"/>
      <c r="E157" s="77"/>
      <c r="F157" s="99"/>
      <c r="G157" s="99"/>
      <c r="H157" s="106"/>
      <c r="I157" s="106"/>
      <c r="J157" s="125"/>
      <c r="K157" s="117"/>
      <c r="L157" s="134"/>
      <c r="M157" s="134"/>
      <c r="P157" s="95" t="e">
        <f t="shared" si="56"/>
        <v>#DIV/0!</v>
      </c>
      <c r="Q157" s="104" t="e">
        <f t="shared" si="57"/>
        <v>#DIV/0!</v>
      </c>
      <c r="R157" s="111" t="e">
        <f t="shared" si="58"/>
        <v>#DIV/0!</v>
      </c>
      <c r="S157" s="129" t="e">
        <f t="shared" si="59"/>
        <v>#DIV/0!</v>
      </c>
      <c r="T157" s="160" t="e">
        <f t="shared" si="60"/>
        <v>#DIV/0!</v>
      </c>
      <c r="U157" s="160"/>
      <c r="V157" s="161" t="e">
        <f t="shared" si="61"/>
        <v>#DIV/0!</v>
      </c>
    </row>
    <row r="158" spans="1:24" ht="63.75" hidden="1" customHeight="1" thickBot="1" x14ac:dyDescent="0.35">
      <c r="A158" s="68">
        <v>13.1</v>
      </c>
      <c r="B158" s="68" t="s">
        <v>199</v>
      </c>
      <c r="C158" s="68" t="s">
        <v>198</v>
      </c>
      <c r="D158" s="77">
        <v>700</v>
      </c>
      <c r="E158" s="77">
        <v>700</v>
      </c>
      <c r="F158" s="99"/>
      <c r="G158" s="99"/>
      <c r="H158" s="106"/>
      <c r="I158" s="106"/>
      <c r="J158" s="125"/>
      <c r="K158" s="117"/>
      <c r="L158" s="134"/>
      <c r="M158" s="134"/>
      <c r="P158" s="155">
        <f t="shared" si="56"/>
        <v>1</v>
      </c>
      <c r="Q158" s="154">
        <f t="shared" si="57"/>
        <v>0</v>
      </c>
      <c r="R158" s="152" t="e">
        <f t="shared" si="58"/>
        <v>#DIV/0!</v>
      </c>
      <c r="S158" s="153" t="e">
        <f t="shared" si="59"/>
        <v>#DIV/0!</v>
      </c>
      <c r="T158" s="151" t="e">
        <f t="shared" si="60"/>
        <v>#DIV/0!</v>
      </c>
      <c r="V158" s="156" t="e">
        <f t="shared" si="61"/>
        <v>#DIV/0!</v>
      </c>
    </row>
    <row r="159" spans="1:24" ht="42" hidden="1" customHeight="1" thickBot="1" x14ac:dyDescent="0.35">
      <c r="A159" s="443" t="s">
        <v>200</v>
      </c>
      <c r="B159" s="444"/>
      <c r="C159" s="445"/>
      <c r="D159" s="94">
        <v>700</v>
      </c>
      <c r="E159" s="94">
        <v>700</v>
      </c>
      <c r="F159" s="103">
        <v>0</v>
      </c>
      <c r="G159" s="103">
        <v>0</v>
      </c>
      <c r="H159" s="110">
        <v>0</v>
      </c>
      <c r="I159" s="110">
        <v>0</v>
      </c>
      <c r="J159" s="125" t="e">
        <f>#REF!</f>
        <v>#REF!</v>
      </c>
      <c r="K159" s="115" t="e">
        <f>#REF!</f>
        <v>#REF!</v>
      </c>
      <c r="L159" s="133"/>
      <c r="M159" s="133"/>
      <c r="P159" s="155">
        <f t="shared" si="56"/>
        <v>1</v>
      </c>
      <c r="Q159" s="154">
        <f t="shared" si="57"/>
        <v>0</v>
      </c>
      <c r="R159" s="152" t="e">
        <f t="shared" si="58"/>
        <v>#DIV/0!</v>
      </c>
      <c r="S159" s="153" t="e">
        <f t="shared" si="59"/>
        <v>#DIV/0!</v>
      </c>
      <c r="T159" s="151" t="e">
        <f t="shared" si="60"/>
        <v>#DIV/0!</v>
      </c>
      <c r="V159" s="156" t="e">
        <f t="shared" si="61"/>
        <v>#DIV/0!</v>
      </c>
    </row>
    <row r="160" spans="1:24" ht="27" hidden="1" customHeight="1" thickBot="1" x14ac:dyDescent="0.35">
      <c r="A160" s="437" t="s">
        <v>74</v>
      </c>
      <c r="B160" s="438"/>
      <c r="C160" s="439"/>
      <c r="D160" s="77"/>
      <c r="E160" s="77"/>
      <c r="F160" s="99"/>
      <c r="G160" s="99"/>
      <c r="H160" s="106"/>
      <c r="I160" s="106"/>
      <c r="J160" s="125"/>
      <c r="K160" s="117"/>
      <c r="L160" s="134"/>
      <c r="M160" s="134"/>
      <c r="P160" s="155" t="e">
        <f t="shared" si="56"/>
        <v>#DIV/0!</v>
      </c>
      <c r="Q160" s="154" t="e">
        <f t="shared" si="57"/>
        <v>#DIV/0!</v>
      </c>
      <c r="R160" s="152" t="e">
        <f t="shared" si="58"/>
        <v>#DIV/0!</v>
      </c>
      <c r="S160" s="153" t="e">
        <f t="shared" si="59"/>
        <v>#DIV/0!</v>
      </c>
      <c r="T160" s="151" t="e">
        <f t="shared" si="60"/>
        <v>#DIV/0!</v>
      </c>
      <c r="V160" s="156" t="e">
        <f t="shared" si="61"/>
        <v>#DIV/0!</v>
      </c>
    </row>
    <row r="161" spans="1:23" ht="27" hidden="1" customHeight="1" thickBot="1" x14ac:dyDescent="0.35">
      <c r="A161" s="437" t="s">
        <v>76</v>
      </c>
      <c r="B161" s="438"/>
      <c r="C161" s="439"/>
      <c r="D161" s="77">
        <v>700</v>
      </c>
      <c r="E161" s="77">
        <v>700</v>
      </c>
      <c r="F161" s="99"/>
      <c r="G161" s="99"/>
      <c r="H161" s="106"/>
      <c r="I161" s="106"/>
      <c r="J161" s="125" t="e">
        <f>#REF!</f>
        <v>#REF!</v>
      </c>
      <c r="K161" s="115" t="e">
        <f>#REF!</f>
        <v>#REF!</v>
      </c>
      <c r="L161" s="133"/>
      <c r="M161" s="133"/>
      <c r="P161" s="155">
        <f t="shared" si="56"/>
        <v>1</v>
      </c>
      <c r="Q161" s="154">
        <f t="shared" si="57"/>
        <v>0</v>
      </c>
      <c r="R161" s="152" t="e">
        <f t="shared" si="58"/>
        <v>#DIV/0!</v>
      </c>
      <c r="S161" s="153" t="e">
        <f t="shared" si="59"/>
        <v>#DIV/0!</v>
      </c>
      <c r="T161" s="151" t="e">
        <f t="shared" si="60"/>
        <v>#DIV/0!</v>
      </c>
      <c r="V161" s="156" t="e">
        <f t="shared" si="61"/>
        <v>#DIV/0!</v>
      </c>
    </row>
    <row r="162" spans="1:23" ht="27" hidden="1" customHeight="1" thickBot="1" x14ac:dyDescent="0.35">
      <c r="A162" s="437" t="s">
        <v>77</v>
      </c>
      <c r="B162" s="438"/>
      <c r="C162" s="439"/>
      <c r="D162" s="77"/>
      <c r="E162" s="77"/>
      <c r="F162" s="99"/>
      <c r="G162" s="99"/>
      <c r="H162" s="106"/>
      <c r="I162" s="106"/>
      <c r="J162" s="125"/>
      <c r="K162" s="117"/>
      <c r="L162" s="134"/>
      <c r="M162" s="134"/>
      <c r="P162" s="155" t="e">
        <f t="shared" si="56"/>
        <v>#DIV/0!</v>
      </c>
      <c r="Q162" s="154" t="e">
        <f t="shared" si="57"/>
        <v>#DIV/0!</v>
      </c>
      <c r="R162" s="152" t="e">
        <f t="shared" si="58"/>
        <v>#DIV/0!</v>
      </c>
      <c r="S162" s="153" t="e">
        <f t="shared" si="59"/>
        <v>#DIV/0!</v>
      </c>
      <c r="T162" s="151" t="e">
        <f t="shared" si="60"/>
        <v>#DIV/0!</v>
      </c>
      <c r="V162" s="156" t="e">
        <f t="shared" si="61"/>
        <v>#DIV/0!</v>
      </c>
    </row>
    <row r="163" spans="1:23" ht="19.5" hidden="1" thickBot="1" x14ac:dyDescent="0.35">
      <c r="A163" s="437" t="s">
        <v>78</v>
      </c>
      <c r="B163" s="438"/>
      <c r="C163" s="439"/>
      <c r="D163" s="77"/>
      <c r="E163" s="77"/>
      <c r="F163" s="99"/>
      <c r="G163" s="99"/>
      <c r="H163" s="106"/>
      <c r="I163" s="106"/>
      <c r="J163" s="125"/>
      <c r="K163" s="117"/>
      <c r="L163" s="134"/>
      <c r="M163" s="134"/>
      <c r="P163" s="155" t="e">
        <f t="shared" si="56"/>
        <v>#DIV/0!</v>
      </c>
      <c r="Q163" s="154" t="e">
        <f t="shared" si="57"/>
        <v>#DIV/0!</v>
      </c>
      <c r="R163" s="152" t="e">
        <f t="shared" si="58"/>
        <v>#DIV/0!</v>
      </c>
      <c r="S163" s="153" t="e">
        <f t="shared" si="59"/>
        <v>#DIV/0!</v>
      </c>
      <c r="T163" s="151" t="e">
        <f t="shared" si="60"/>
        <v>#DIV/0!</v>
      </c>
      <c r="V163" s="156" t="e">
        <f t="shared" si="61"/>
        <v>#DIV/0!</v>
      </c>
    </row>
    <row r="164" spans="1:23" ht="27.75" hidden="1" customHeight="1" thickBot="1" x14ac:dyDescent="0.35">
      <c r="A164" s="440" t="s">
        <v>201</v>
      </c>
      <c r="B164" s="441"/>
      <c r="C164" s="442"/>
      <c r="D164" s="94">
        <v>124745565.39</v>
      </c>
      <c r="E164" s="94">
        <v>113015008.56999999</v>
      </c>
      <c r="F164" s="103"/>
      <c r="G164" s="103"/>
      <c r="H164" s="110"/>
      <c r="I164" s="110"/>
      <c r="J164" s="127">
        <f>J9</f>
        <v>392286809.66000003</v>
      </c>
      <c r="K164" s="128">
        <f>K9</f>
        <v>384167514.18000001</v>
      </c>
      <c r="L164" s="149"/>
      <c r="M164" s="149"/>
      <c r="P164" s="155">
        <f t="shared" si="56"/>
        <v>0.90596413761622696</v>
      </c>
      <c r="Q164" s="154">
        <f t="shared" si="57"/>
        <v>0</v>
      </c>
      <c r="R164" s="152" t="e">
        <f t="shared" si="58"/>
        <v>#DIV/0!</v>
      </c>
      <c r="S164" s="153" t="e">
        <f t="shared" si="59"/>
        <v>#DIV/0!</v>
      </c>
      <c r="T164" s="151" t="e">
        <f t="shared" si="60"/>
        <v>#DIV/0!</v>
      </c>
      <c r="V164" s="156" t="e">
        <f t="shared" si="61"/>
        <v>#DIV/0!</v>
      </c>
    </row>
    <row r="165" spans="1:23" ht="31.5" hidden="1" customHeight="1" thickBot="1" x14ac:dyDescent="0.35">
      <c r="A165" s="418" t="s">
        <v>74</v>
      </c>
      <c r="B165" s="420"/>
      <c r="C165" s="75"/>
      <c r="D165" s="76"/>
      <c r="E165" s="76"/>
      <c r="F165" s="97"/>
      <c r="G165" s="97"/>
      <c r="H165" s="105"/>
      <c r="I165" s="105"/>
      <c r="J165" s="116"/>
      <c r="K165" s="117"/>
      <c r="L165" s="134"/>
      <c r="M165" s="134"/>
      <c r="P165" s="155" t="e">
        <f t="shared" si="56"/>
        <v>#DIV/0!</v>
      </c>
      <c r="Q165" s="154" t="e">
        <f t="shared" si="57"/>
        <v>#DIV/0!</v>
      </c>
      <c r="R165" s="152" t="e">
        <f t="shared" si="58"/>
        <v>#DIV/0!</v>
      </c>
      <c r="S165" s="153" t="e">
        <f t="shared" si="59"/>
        <v>#DIV/0!</v>
      </c>
      <c r="T165" s="151" t="e">
        <f t="shared" si="60"/>
        <v>#DIV/0!</v>
      </c>
      <c r="V165" s="156" t="e">
        <f t="shared" si="61"/>
        <v>#DIV/0!</v>
      </c>
    </row>
    <row r="166" spans="1:23" ht="19.5" hidden="1" thickBot="1" x14ac:dyDescent="0.35">
      <c r="A166" s="418" t="s">
        <v>76</v>
      </c>
      <c r="B166" s="419"/>
      <c r="C166" s="420"/>
      <c r="D166" s="77">
        <v>6283100</v>
      </c>
      <c r="E166" s="77">
        <v>6283100</v>
      </c>
      <c r="F166" s="99"/>
      <c r="G166" s="99"/>
      <c r="H166" s="106"/>
      <c r="I166" s="106"/>
      <c r="J166" s="116" t="e">
        <f>J104+J113+J123+J132+#REF!+J148+#REF!</f>
        <v>#REF!</v>
      </c>
      <c r="K166" s="117" t="e">
        <f>K104+K113+K123+K132+#REF!+K148+#REF!</f>
        <v>#REF!</v>
      </c>
      <c r="L166" s="134"/>
      <c r="M166" s="134"/>
      <c r="P166" s="155">
        <f t="shared" si="56"/>
        <v>1</v>
      </c>
      <c r="Q166" s="154">
        <f t="shared" si="57"/>
        <v>0</v>
      </c>
      <c r="R166" s="152" t="e">
        <f t="shared" si="58"/>
        <v>#DIV/0!</v>
      </c>
      <c r="S166" s="153" t="e">
        <f t="shared" si="59"/>
        <v>#DIV/0!</v>
      </c>
      <c r="T166" s="151" t="e">
        <f t="shared" si="60"/>
        <v>#DIV/0!</v>
      </c>
      <c r="V166" s="156" t="e">
        <f t="shared" si="61"/>
        <v>#DIV/0!</v>
      </c>
    </row>
    <row r="167" spans="1:23" ht="19.5" hidden="1" thickBot="1" x14ac:dyDescent="0.35">
      <c r="A167" s="418" t="s">
        <v>77</v>
      </c>
      <c r="B167" s="419"/>
      <c r="C167" s="420"/>
      <c r="D167" s="77">
        <v>118462465.39</v>
      </c>
      <c r="E167" s="77">
        <v>106731908.56999999</v>
      </c>
      <c r="F167" s="99"/>
      <c r="G167" s="99"/>
      <c r="H167" s="106"/>
      <c r="I167" s="106"/>
      <c r="J167" s="114">
        <f>J10+J21+J41+J66+J83+J95</f>
        <v>382899109.66000003</v>
      </c>
      <c r="K167" s="115">
        <f>K10+K21+K41+K66+K83+K95</f>
        <v>374811563.14000005</v>
      </c>
      <c r="L167" s="133"/>
      <c r="M167" s="133"/>
      <c r="P167" s="155">
        <f t="shared" si="56"/>
        <v>0.90097659388245144</v>
      </c>
      <c r="Q167" s="154">
        <f t="shared" si="57"/>
        <v>0</v>
      </c>
      <c r="R167" s="152" t="e">
        <f t="shared" si="58"/>
        <v>#DIV/0!</v>
      </c>
      <c r="S167" s="153" t="e">
        <f t="shared" si="59"/>
        <v>#DIV/0!</v>
      </c>
      <c r="T167" s="151" t="e">
        <f t="shared" si="60"/>
        <v>#DIV/0!</v>
      </c>
      <c r="V167" s="156" t="e">
        <f t="shared" si="61"/>
        <v>#DIV/0!</v>
      </c>
    </row>
    <row r="168" spans="1:23" ht="19.5" hidden="1" thickBot="1" x14ac:dyDescent="0.35">
      <c r="A168" s="418" t="s">
        <v>78</v>
      </c>
      <c r="B168" s="419"/>
      <c r="C168" s="420"/>
      <c r="D168" s="77"/>
      <c r="E168" s="77"/>
      <c r="F168" s="99"/>
      <c r="G168" s="99"/>
      <c r="H168" s="106"/>
      <c r="I168" s="106"/>
      <c r="J168" s="116"/>
      <c r="K168" s="117"/>
      <c r="L168" s="134"/>
      <c r="M168" s="134"/>
      <c r="P168" s="155" t="e">
        <f t="shared" si="56"/>
        <v>#DIV/0!</v>
      </c>
      <c r="Q168" s="154" t="e">
        <f t="shared" si="57"/>
        <v>#DIV/0!</v>
      </c>
      <c r="R168" s="152" t="e">
        <f t="shared" si="58"/>
        <v>#DIV/0!</v>
      </c>
      <c r="S168" s="153" t="e">
        <f t="shared" si="59"/>
        <v>#DIV/0!</v>
      </c>
      <c r="T168" s="151" t="e">
        <f t="shared" si="60"/>
        <v>#DIV/0!</v>
      </c>
      <c r="V168" s="156" t="e">
        <f t="shared" si="61"/>
        <v>#DIV/0!</v>
      </c>
    </row>
    <row r="169" spans="1:23" hidden="1" x14ac:dyDescent="0.3"/>
    <row r="170" spans="1:23" hidden="1" x14ac:dyDescent="0.3"/>
    <row r="171" spans="1:23" hidden="1" x14ac:dyDescent="0.3">
      <c r="B171" s="80" t="s">
        <v>202</v>
      </c>
      <c r="C171" s="80"/>
      <c r="J171" s="129" t="e">
        <f>J166+J167</f>
        <v>#REF!</v>
      </c>
      <c r="K171" s="130" t="e">
        <f>K166+K167</f>
        <v>#REF!</v>
      </c>
    </row>
    <row r="172" spans="1:23" hidden="1" x14ac:dyDescent="0.3">
      <c r="A172" s="421" t="s">
        <v>256</v>
      </c>
      <c r="B172" s="422"/>
      <c r="C172" s="422"/>
      <c r="D172" s="422"/>
      <c r="E172" s="422"/>
      <c r="F172" s="422"/>
      <c r="G172" s="422"/>
      <c r="H172" s="422"/>
      <c r="I172" s="422"/>
      <c r="J172" s="422"/>
      <c r="K172" s="422"/>
      <c r="L172" s="422"/>
      <c r="M172" s="422"/>
    </row>
    <row r="173" spans="1:23" hidden="1" x14ac:dyDescent="0.3">
      <c r="A173" s="422"/>
      <c r="B173" s="422"/>
      <c r="C173" s="422"/>
      <c r="D173" s="422"/>
      <c r="E173" s="422"/>
      <c r="F173" s="422"/>
      <c r="G173" s="422"/>
      <c r="H173" s="422"/>
      <c r="I173" s="422"/>
      <c r="J173" s="422"/>
      <c r="K173" s="422"/>
      <c r="L173" s="422"/>
      <c r="M173" s="422"/>
    </row>
    <row r="174" spans="1:23" hidden="1" x14ac:dyDescent="0.3">
      <c r="A174" s="422"/>
      <c r="B174" s="422"/>
      <c r="C174" s="422"/>
      <c r="D174" s="422"/>
      <c r="E174" s="422"/>
      <c r="F174" s="422"/>
      <c r="G174" s="422"/>
      <c r="H174" s="422"/>
      <c r="I174" s="422"/>
      <c r="J174" s="422"/>
      <c r="K174" s="422"/>
      <c r="L174" s="422"/>
      <c r="M174" s="422"/>
    </row>
    <row r="175" spans="1:23" hidden="1" x14ac:dyDescent="0.3">
      <c r="A175" s="422"/>
      <c r="B175" s="422"/>
      <c r="C175" s="422"/>
      <c r="D175" s="422"/>
      <c r="E175" s="422"/>
      <c r="F175" s="422"/>
      <c r="G175" s="422"/>
      <c r="H175" s="422"/>
      <c r="I175" s="422"/>
      <c r="J175" s="422"/>
      <c r="K175" s="422"/>
      <c r="L175" s="422"/>
      <c r="M175" s="422"/>
    </row>
    <row r="176" spans="1:23" x14ac:dyDescent="0.3">
      <c r="A176" s="422"/>
      <c r="B176" s="422"/>
      <c r="C176" s="422"/>
      <c r="D176" s="422"/>
      <c r="E176" s="422"/>
      <c r="F176" s="422"/>
      <c r="G176" s="422"/>
      <c r="H176" s="422"/>
      <c r="I176" s="422"/>
      <c r="J176" s="422"/>
      <c r="K176" s="422"/>
      <c r="L176" s="422"/>
      <c r="M176" s="422"/>
      <c r="P176" s="36"/>
      <c r="Q176" s="36"/>
      <c r="R176" s="36"/>
      <c r="S176" s="36"/>
      <c r="T176" s="36"/>
      <c r="U176" s="36"/>
      <c r="V176" s="36"/>
      <c r="W176" s="36"/>
    </row>
    <row r="177" spans="1:23" ht="9.75" customHeight="1" x14ac:dyDescent="0.3">
      <c r="A177" s="422"/>
      <c r="B177" s="422"/>
      <c r="C177" s="422"/>
      <c r="D177" s="422"/>
      <c r="E177" s="422"/>
      <c r="F177" s="422"/>
      <c r="G177" s="422"/>
      <c r="H177" s="422"/>
      <c r="I177" s="422"/>
      <c r="J177" s="422"/>
      <c r="K177" s="422"/>
      <c r="L177" s="422"/>
      <c r="M177" s="422"/>
      <c r="P177" s="36"/>
      <c r="Q177" s="36"/>
      <c r="R177" s="36"/>
      <c r="S177" s="36"/>
      <c r="T177" s="36"/>
      <c r="U177" s="36"/>
      <c r="V177" s="36"/>
      <c r="W177" s="36"/>
    </row>
    <row r="178" spans="1:23" ht="15.75" hidden="1" customHeight="1" x14ac:dyDescent="0.3">
      <c r="A178" s="422"/>
      <c r="B178" s="422"/>
      <c r="C178" s="422"/>
      <c r="D178" s="422"/>
      <c r="E178" s="422"/>
      <c r="F178" s="422"/>
      <c r="G178" s="422"/>
      <c r="H178" s="422"/>
      <c r="I178" s="422"/>
      <c r="J178" s="422"/>
      <c r="K178" s="422"/>
      <c r="L178" s="422"/>
      <c r="M178" s="422"/>
      <c r="P178" s="36"/>
      <c r="Q178" s="36"/>
      <c r="R178" s="36"/>
      <c r="S178" s="36"/>
      <c r="T178" s="36"/>
      <c r="U178" s="36"/>
      <c r="V178" s="36"/>
      <c r="W178" s="36"/>
    </row>
    <row r="179" spans="1:23" ht="4.5" customHeight="1" x14ac:dyDescent="0.3">
      <c r="A179" s="422"/>
      <c r="B179" s="422"/>
      <c r="C179" s="422"/>
      <c r="D179" s="422"/>
      <c r="E179" s="422"/>
      <c r="F179" s="422"/>
      <c r="G179" s="422"/>
      <c r="H179" s="422"/>
      <c r="I179" s="422"/>
      <c r="J179" s="422"/>
      <c r="K179" s="422"/>
      <c r="L179" s="422"/>
      <c r="M179" s="422"/>
      <c r="P179" s="36"/>
      <c r="Q179" s="36"/>
      <c r="R179" s="36"/>
      <c r="S179" s="36"/>
      <c r="T179" s="36"/>
      <c r="U179" s="36"/>
      <c r="V179" s="36"/>
      <c r="W179" s="36"/>
    </row>
    <row r="180" spans="1:23" s="36" customFormat="1" x14ac:dyDescent="0.3">
      <c r="A180" s="157"/>
      <c r="D180" s="158"/>
      <c r="E180" s="158"/>
      <c r="F180" s="158"/>
      <c r="G180" s="158"/>
      <c r="H180" s="158"/>
      <c r="I180" s="158"/>
      <c r="J180" s="158"/>
      <c r="K180" s="159"/>
      <c r="L180" s="159"/>
      <c r="M180" s="159"/>
    </row>
    <row r="181" spans="1:23" s="36" customFormat="1" x14ac:dyDescent="0.3">
      <c r="A181" s="157"/>
      <c r="D181" s="158"/>
      <c r="E181" s="158"/>
      <c r="F181" s="158"/>
      <c r="G181" s="158"/>
      <c r="H181" s="158"/>
      <c r="I181" s="158"/>
      <c r="J181" s="158"/>
      <c r="K181" s="159"/>
      <c r="L181" s="159"/>
      <c r="M181" s="159"/>
    </row>
    <row r="182" spans="1:23" s="36" customFormat="1" x14ac:dyDescent="0.3">
      <c r="A182" s="157"/>
      <c r="D182" s="158"/>
      <c r="E182" s="158"/>
      <c r="F182" s="158"/>
      <c r="G182" s="158"/>
      <c r="H182" s="158"/>
      <c r="I182" s="158"/>
      <c r="J182" s="158"/>
      <c r="K182" s="159"/>
      <c r="L182" s="159"/>
      <c r="M182" s="159"/>
    </row>
    <row r="183" spans="1:23" s="36" customFormat="1" x14ac:dyDescent="0.3">
      <c r="A183" s="157"/>
      <c r="D183" s="158"/>
      <c r="E183" s="158"/>
      <c r="F183" s="158"/>
      <c r="G183" s="158"/>
      <c r="H183" s="158"/>
      <c r="I183" s="158"/>
      <c r="J183" s="158"/>
      <c r="K183" s="159"/>
      <c r="L183" s="159"/>
      <c r="M183" s="159"/>
    </row>
    <row r="184" spans="1:23" s="36" customFormat="1" x14ac:dyDescent="0.3">
      <c r="A184" s="157"/>
      <c r="D184" s="158"/>
      <c r="E184" s="158"/>
      <c r="F184" s="158"/>
      <c r="G184" s="158"/>
      <c r="H184" s="158"/>
      <c r="I184" s="158"/>
      <c r="J184" s="158"/>
      <c r="K184" s="159"/>
      <c r="L184" s="159"/>
      <c r="M184" s="159"/>
    </row>
    <row r="185" spans="1:23" s="36" customFormat="1" x14ac:dyDescent="0.3">
      <c r="A185" s="157"/>
      <c r="D185" s="158"/>
      <c r="E185" s="158"/>
      <c r="F185" s="158"/>
      <c r="G185" s="158"/>
      <c r="H185" s="158"/>
      <c r="I185" s="158"/>
      <c r="J185" s="158"/>
      <c r="K185" s="159"/>
      <c r="L185" s="159"/>
      <c r="M185" s="159"/>
    </row>
    <row r="186" spans="1:23" s="36" customFormat="1" x14ac:dyDescent="0.3">
      <c r="A186" s="157"/>
      <c r="D186" s="158"/>
      <c r="E186" s="158"/>
      <c r="F186" s="158"/>
      <c r="G186" s="158"/>
      <c r="H186" s="158"/>
      <c r="I186" s="158"/>
      <c r="J186" s="158"/>
      <c r="K186" s="159"/>
      <c r="L186" s="159"/>
      <c r="M186" s="159"/>
    </row>
    <row r="187" spans="1:23" s="36" customFormat="1" x14ac:dyDescent="0.3">
      <c r="A187" s="157"/>
      <c r="D187" s="158"/>
      <c r="E187" s="158"/>
      <c r="F187" s="158"/>
      <c r="G187" s="158"/>
      <c r="H187" s="158"/>
      <c r="I187" s="158"/>
      <c r="J187" s="158"/>
      <c r="K187" s="159"/>
      <c r="L187" s="159"/>
      <c r="M187" s="159"/>
    </row>
    <row r="188" spans="1:23" s="36" customFormat="1" x14ac:dyDescent="0.3">
      <c r="A188" s="157"/>
      <c r="D188" s="158"/>
      <c r="E188" s="158"/>
      <c r="F188" s="158"/>
      <c r="G188" s="158"/>
      <c r="H188" s="158"/>
      <c r="I188" s="158"/>
      <c r="J188" s="158"/>
      <c r="K188" s="159"/>
      <c r="L188" s="159"/>
      <c r="M188" s="159"/>
    </row>
    <row r="189" spans="1:23" s="36" customFormat="1" x14ac:dyDescent="0.3">
      <c r="A189" s="157"/>
      <c r="D189" s="158"/>
      <c r="E189" s="158"/>
      <c r="F189" s="158"/>
      <c r="G189" s="158"/>
      <c r="H189" s="158"/>
      <c r="I189" s="158"/>
      <c r="J189" s="158"/>
      <c r="K189" s="159"/>
      <c r="L189" s="159"/>
      <c r="M189" s="159"/>
    </row>
    <row r="190" spans="1:23" s="36" customFormat="1" x14ac:dyDescent="0.3">
      <c r="A190" s="157"/>
      <c r="D190" s="158"/>
      <c r="E190" s="158"/>
      <c r="F190" s="158"/>
      <c r="G190" s="158"/>
      <c r="H190" s="158"/>
      <c r="I190" s="158"/>
      <c r="J190" s="158"/>
      <c r="K190" s="159"/>
      <c r="L190" s="159"/>
      <c r="M190" s="159"/>
    </row>
    <row r="191" spans="1:23" s="36" customFormat="1" x14ac:dyDescent="0.3">
      <c r="A191" s="157"/>
      <c r="D191" s="158"/>
      <c r="E191" s="158"/>
      <c r="F191" s="158"/>
      <c r="G191" s="158"/>
      <c r="H191" s="158"/>
      <c r="I191" s="158"/>
      <c r="J191" s="158"/>
      <c r="K191" s="159"/>
      <c r="L191" s="159"/>
      <c r="M191" s="159"/>
    </row>
    <row r="192" spans="1:23" s="36" customFormat="1" x14ac:dyDescent="0.3">
      <c r="A192" s="157"/>
      <c r="D192" s="158"/>
      <c r="E192" s="158"/>
      <c r="F192" s="158"/>
      <c r="G192" s="158"/>
      <c r="H192" s="158"/>
      <c r="I192" s="158"/>
      <c r="J192" s="158"/>
      <c r="K192" s="159"/>
      <c r="L192" s="159"/>
      <c r="M192" s="159"/>
    </row>
    <row r="193" spans="1:13" s="36" customFormat="1" x14ac:dyDescent="0.3">
      <c r="A193" s="157"/>
      <c r="D193" s="158"/>
      <c r="E193" s="158"/>
      <c r="F193" s="158"/>
      <c r="G193" s="158"/>
      <c r="H193" s="158"/>
      <c r="I193" s="158"/>
      <c r="J193" s="158"/>
      <c r="K193" s="159"/>
      <c r="L193" s="159"/>
      <c r="M193" s="159"/>
    </row>
    <row r="194" spans="1:13" s="36" customFormat="1" x14ac:dyDescent="0.3">
      <c r="A194" s="157"/>
      <c r="D194" s="158"/>
      <c r="E194" s="158"/>
      <c r="F194" s="158"/>
      <c r="G194" s="158"/>
      <c r="H194" s="158"/>
      <c r="I194" s="158"/>
      <c r="J194" s="158"/>
      <c r="K194" s="159"/>
      <c r="L194" s="159"/>
      <c r="M194" s="159"/>
    </row>
    <row r="195" spans="1:13" s="36" customFormat="1" x14ac:dyDescent="0.3">
      <c r="A195" s="157"/>
      <c r="D195" s="158"/>
      <c r="E195" s="158"/>
      <c r="F195" s="158"/>
      <c r="G195" s="158"/>
      <c r="H195" s="158"/>
      <c r="I195" s="158"/>
      <c r="J195" s="158"/>
      <c r="K195" s="159"/>
      <c r="L195" s="159"/>
      <c r="M195" s="159"/>
    </row>
    <row r="196" spans="1:13" s="36" customFormat="1" x14ac:dyDescent="0.3">
      <c r="A196" s="157"/>
      <c r="D196" s="158"/>
      <c r="E196" s="158"/>
      <c r="F196" s="158"/>
      <c r="G196" s="158"/>
      <c r="H196" s="158"/>
      <c r="I196" s="158"/>
      <c r="J196" s="158"/>
      <c r="K196" s="159"/>
      <c r="L196" s="159"/>
      <c r="M196" s="159"/>
    </row>
    <row r="197" spans="1:13" s="36" customFormat="1" x14ac:dyDescent="0.3">
      <c r="A197" s="157"/>
      <c r="D197" s="158"/>
      <c r="E197" s="158"/>
      <c r="F197" s="158"/>
      <c r="G197" s="158"/>
      <c r="H197" s="158"/>
      <c r="I197" s="158"/>
      <c r="J197" s="158"/>
      <c r="K197" s="159"/>
      <c r="L197" s="159"/>
      <c r="M197" s="159"/>
    </row>
    <row r="198" spans="1:13" s="36" customFormat="1" x14ac:dyDescent="0.3">
      <c r="A198" s="157"/>
      <c r="D198" s="158"/>
      <c r="E198" s="158"/>
      <c r="F198" s="158"/>
      <c r="G198" s="158"/>
      <c r="H198" s="158"/>
      <c r="I198" s="158"/>
      <c r="J198" s="158"/>
      <c r="K198" s="159"/>
      <c r="L198" s="159"/>
      <c r="M198" s="159"/>
    </row>
    <row r="199" spans="1:13" s="36" customFormat="1" x14ac:dyDescent="0.3">
      <c r="A199" s="157"/>
      <c r="D199" s="158"/>
      <c r="E199" s="158"/>
      <c r="F199" s="158"/>
      <c r="G199" s="158"/>
      <c r="H199" s="158"/>
      <c r="I199" s="158"/>
      <c r="J199" s="158"/>
      <c r="K199" s="159"/>
      <c r="L199" s="159"/>
      <c r="M199" s="159"/>
    </row>
    <row r="200" spans="1:13" s="36" customFormat="1" x14ac:dyDescent="0.3">
      <c r="A200" s="157"/>
      <c r="D200" s="158"/>
      <c r="E200" s="158"/>
      <c r="F200" s="158"/>
      <c r="G200" s="158"/>
      <c r="H200" s="158"/>
      <c r="I200" s="158"/>
      <c r="J200" s="158"/>
      <c r="K200" s="159"/>
      <c r="L200" s="159"/>
      <c r="M200" s="159"/>
    </row>
    <row r="201" spans="1:13" s="36" customFormat="1" x14ac:dyDescent="0.3">
      <c r="A201" s="157"/>
      <c r="D201" s="158"/>
      <c r="E201" s="158"/>
      <c r="F201" s="158"/>
      <c r="G201" s="158"/>
      <c r="H201" s="158"/>
      <c r="I201" s="158"/>
      <c r="J201" s="158"/>
      <c r="K201" s="159"/>
      <c r="L201" s="159"/>
      <c r="M201" s="159"/>
    </row>
    <row r="202" spans="1:13" s="36" customFormat="1" x14ac:dyDescent="0.3">
      <c r="A202" s="157"/>
      <c r="D202" s="158"/>
      <c r="E202" s="158"/>
      <c r="F202" s="158"/>
      <c r="G202" s="158"/>
      <c r="H202" s="158"/>
      <c r="I202" s="158"/>
      <c r="J202" s="158"/>
      <c r="K202" s="159"/>
      <c r="L202" s="159"/>
      <c r="M202" s="159"/>
    </row>
    <row r="203" spans="1:13" s="36" customFormat="1" x14ac:dyDescent="0.3">
      <c r="A203" s="157"/>
      <c r="D203" s="158"/>
      <c r="E203" s="158"/>
      <c r="F203" s="158"/>
      <c r="G203" s="158"/>
      <c r="H203" s="158"/>
      <c r="I203" s="158"/>
      <c r="J203" s="158"/>
      <c r="K203" s="159"/>
      <c r="L203" s="159"/>
      <c r="M203" s="159"/>
    </row>
    <row r="204" spans="1:13" s="36" customFormat="1" x14ac:dyDescent="0.3">
      <c r="A204" s="157"/>
      <c r="D204" s="158"/>
      <c r="E204" s="158"/>
      <c r="F204" s="158"/>
      <c r="G204" s="158"/>
      <c r="H204" s="158"/>
      <c r="I204" s="158"/>
      <c r="J204" s="158"/>
      <c r="K204" s="159"/>
      <c r="L204" s="159"/>
      <c r="M204" s="159"/>
    </row>
    <row r="205" spans="1:13" s="36" customFormat="1" x14ac:dyDescent="0.3">
      <c r="A205" s="157"/>
      <c r="D205" s="158"/>
      <c r="E205" s="158"/>
      <c r="F205" s="158"/>
      <c r="G205" s="158"/>
      <c r="H205" s="158"/>
      <c r="I205" s="158"/>
      <c r="J205" s="158"/>
      <c r="K205" s="159"/>
      <c r="L205" s="159"/>
      <c r="M205" s="159"/>
    </row>
    <row r="206" spans="1:13" s="36" customFormat="1" x14ac:dyDescent="0.3">
      <c r="A206" s="157"/>
      <c r="D206" s="158"/>
      <c r="E206" s="158"/>
      <c r="F206" s="158"/>
      <c r="G206" s="158"/>
      <c r="H206" s="158"/>
      <c r="I206" s="158"/>
      <c r="J206" s="158"/>
      <c r="K206" s="159"/>
      <c r="L206" s="159"/>
      <c r="M206" s="159"/>
    </row>
    <row r="207" spans="1:13" s="36" customFormat="1" x14ac:dyDescent="0.3">
      <c r="A207" s="157"/>
      <c r="D207" s="158"/>
      <c r="E207" s="158"/>
      <c r="F207" s="158"/>
      <c r="G207" s="158"/>
      <c r="H207" s="158"/>
      <c r="I207" s="158"/>
      <c r="J207" s="158"/>
      <c r="K207" s="159"/>
      <c r="L207" s="159"/>
      <c r="M207" s="159"/>
    </row>
    <row r="208" spans="1:13" s="36" customFormat="1" x14ac:dyDescent="0.3">
      <c r="A208" s="157"/>
      <c r="D208" s="158"/>
      <c r="E208" s="158"/>
      <c r="F208" s="158"/>
      <c r="G208" s="158"/>
      <c r="H208" s="158"/>
      <c r="I208" s="158"/>
      <c r="J208" s="158"/>
      <c r="K208" s="159"/>
      <c r="L208" s="159"/>
      <c r="M208" s="159"/>
    </row>
    <row r="209" spans="1:13" s="36" customFormat="1" x14ac:dyDescent="0.3">
      <c r="A209" s="157"/>
      <c r="D209" s="158"/>
      <c r="E209" s="158"/>
      <c r="F209" s="158"/>
      <c r="G209" s="158"/>
      <c r="H209" s="158"/>
      <c r="I209" s="158"/>
      <c r="J209" s="158"/>
      <c r="K209" s="159"/>
      <c r="L209" s="159"/>
      <c r="M209" s="159"/>
    </row>
    <row r="210" spans="1:13" s="36" customFormat="1" x14ac:dyDescent="0.3">
      <c r="A210" s="157"/>
      <c r="D210" s="158"/>
      <c r="E210" s="158"/>
      <c r="F210" s="158"/>
      <c r="G210" s="158"/>
      <c r="H210" s="158"/>
      <c r="I210" s="158"/>
      <c r="J210" s="158"/>
      <c r="K210" s="159"/>
      <c r="L210" s="159"/>
      <c r="M210" s="159"/>
    </row>
    <row r="211" spans="1:13" s="36" customFormat="1" x14ac:dyDescent="0.3">
      <c r="A211" s="157"/>
      <c r="D211" s="158"/>
      <c r="E211" s="158"/>
      <c r="F211" s="158"/>
      <c r="G211" s="158"/>
      <c r="H211" s="158"/>
      <c r="I211" s="158"/>
      <c r="J211" s="158"/>
      <c r="K211" s="159"/>
      <c r="L211" s="159"/>
      <c r="M211" s="159"/>
    </row>
    <row r="212" spans="1:13" s="36" customFormat="1" x14ac:dyDescent="0.3">
      <c r="A212" s="157"/>
      <c r="D212" s="158"/>
      <c r="E212" s="158"/>
      <c r="F212" s="158"/>
      <c r="G212" s="158"/>
      <c r="H212" s="158"/>
      <c r="I212" s="158"/>
      <c r="J212" s="158"/>
      <c r="K212" s="159"/>
      <c r="L212" s="159"/>
      <c r="M212" s="159"/>
    </row>
    <row r="213" spans="1:13" s="36" customFormat="1" x14ac:dyDescent="0.3">
      <c r="A213" s="157"/>
      <c r="D213" s="158"/>
      <c r="E213" s="158"/>
      <c r="F213" s="158"/>
      <c r="G213" s="158"/>
      <c r="H213" s="158"/>
      <c r="I213" s="158"/>
      <c r="J213" s="158"/>
      <c r="K213" s="159"/>
      <c r="L213" s="159"/>
      <c r="M213" s="159"/>
    </row>
    <row r="214" spans="1:13" s="36" customFormat="1" x14ac:dyDescent="0.3">
      <c r="A214" s="157"/>
      <c r="D214" s="158"/>
      <c r="E214" s="158"/>
      <c r="F214" s="158"/>
      <c r="G214" s="158"/>
      <c r="H214" s="158"/>
      <c r="I214" s="158"/>
      <c r="J214" s="158"/>
      <c r="K214" s="159"/>
      <c r="L214" s="159"/>
      <c r="M214" s="159"/>
    </row>
    <row r="215" spans="1:13" s="36" customFormat="1" x14ac:dyDescent="0.3">
      <c r="A215" s="157"/>
      <c r="D215" s="158"/>
      <c r="E215" s="158"/>
      <c r="F215" s="158"/>
      <c r="G215" s="158"/>
      <c r="H215" s="158"/>
      <c r="I215" s="158"/>
      <c r="J215" s="158"/>
      <c r="K215" s="159"/>
      <c r="L215" s="159"/>
      <c r="M215" s="159"/>
    </row>
    <row r="216" spans="1:13" s="36" customFormat="1" x14ac:dyDescent="0.3">
      <c r="A216" s="157"/>
      <c r="D216" s="158"/>
      <c r="E216" s="158"/>
      <c r="F216" s="158"/>
      <c r="G216" s="158"/>
      <c r="H216" s="158"/>
      <c r="I216" s="158"/>
      <c r="J216" s="158"/>
      <c r="K216" s="159"/>
      <c r="L216" s="159"/>
      <c r="M216" s="159"/>
    </row>
    <row r="217" spans="1:13" s="36" customFormat="1" x14ac:dyDescent="0.3">
      <c r="A217" s="157"/>
      <c r="D217" s="158"/>
      <c r="E217" s="158"/>
      <c r="F217" s="158"/>
      <c r="G217" s="158"/>
      <c r="H217" s="158"/>
      <c r="I217" s="158"/>
      <c r="J217" s="158"/>
      <c r="K217" s="159"/>
      <c r="L217" s="159"/>
      <c r="M217" s="159"/>
    </row>
    <row r="218" spans="1:13" s="36" customFormat="1" x14ac:dyDescent="0.3">
      <c r="A218" s="157"/>
      <c r="D218" s="158"/>
      <c r="E218" s="158"/>
      <c r="F218" s="158"/>
      <c r="G218" s="158"/>
      <c r="H218" s="158"/>
      <c r="I218" s="158"/>
      <c r="J218" s="158"/>
      <c r="K218" s="159"/>
      <c r="L218" s="159"/>
      <c r="M218" s="159"/>
    </row>
    <row r="219" spans="1:13" s="36" customFormat="1" x14ac:dyDescent="0.3">
      <c r="A219" s="157"/>
      <c r="D219" s="158"/>
      <c r="E219" s="158"/>
      <c r="F219" s="158"/>
      <c r="G219" s="158"/>
      <c r="H219" s="158"/>
      <c r="I219" s="158"/>
      <c r="J219" s="158"/>
      <c r="K219" s="159"/>
      <c r="L219" s="159"/>
      <c r="M219" s="159"/>
    </row>
    <row r="220" spans="1:13" s="36" customFormat="1" x14ac:dyDescent="0.3">
      <c r="A220" s="157"/>
      <c r="D220" s="158"/>
      <c r="E220" s="158"/>
      <c r="F220" s="158"/>
      <c r="G220" s="158"/>
      <c r="H220" s="158"/>
      <c r="I220" s="158"/>
      <c r="J220" s="158"/>
      <c r="K220" s="159"/>
      <c r="L220" s="159"/>
      <c r="M220" s="159"/>
    </row>
    <row r="221" spans="1:13" s="36" customFormat="1" x14ac:dyDescent="0.3">
      <c r="A221" s="157"/>
      <c r="D221" s="158"/>
      <c r="E221" s="158"/>
      <c r="F221" s="158"/>
      <c r="G221" s="158"/>
      <c r="H221" s="158"/>
      <c r="I221" s="158"/>
      <c r="J221" s="158"/>
      <c r="K221" s="159"/>
      <c r="L221" s="159"/>
      <c r="M221" s="159"/>
    </row>
    <row r="222" spans="1:13" s="36" customFormat="1" x14ac:dyDescent="0.3">
      <c r="A222" s="157"/>
      <c r="D222" s="158"/>
      <c r="E222" s="158"/>
      <c r="F222" s="158"/>
      <c r="G222" s="158"/>
      <c r="H222" s="158"/>
      <c r="I222" s="158"/>
      <c r="J222" s="158"/>
      <c r="K222" s="159"/>
      <c r="L222" s="159"/>
      <c r="M222" s="159"/>
    </row>
    <row r="223" spans="1:13" s="36" customFormat="1" x14ac:dyDescent="0.3">
      <c r="A223" s="157"/>
      <c r="D223" s="158"/>
      <c r="E223" s="158"/>
      <c r="F223" s="158"/>
      <c r="G223" s="158"/>
      <c r="H223" s="158"/>
      <c r="I223" s="158"/>
      <c r="J223" s="158"/>
      <c r="K223" s="159"/>
      <c r="L223" s="159"/>
      <c r="M223" s="159"/>
    </row>
    <row r="224" spans="1:13" s="36" customFormat="1" x14ac:dyDescent="0.3">
      <c r="A224" s="157"/>
      <c r="D224" s="158"/>
      <c r="E224" s="158"/>
      <c r="F224" s="158"/>
      <c r="G224" s="158"/>
      <c r="H224" s="158"/>
      <c r="I224" s="158"/>
      <c r="J224" s="158"/>
      <c r="K224" s="159"/>
      <c r="L224" s="159"/>
      <c r="M224" s="159"/>
    </row>
    <row r="225" spans="1:13" s="36" customFormat="1" x14ac:dyDescent="0.3">
      <c r="A225" s="157"/>
      <c r="D225" s="158"/>
      <c r="E225" s="158"/>
      <c r="F225" s="158"/>
      <c r="G225" s="158"/>
      <c r="H225" s="158"/>
      <c r="I225" s="158"/>
      <c r="J225" s="158"/>
      <c r="K225" s="159"/>
      <c r="L225" s="159"/>
      <c r="M225" s="159"/>
    </row>
    <row r="226" spans="1:13" s="36" customFormat="1" x14ac:dyDescent="0.3">
      <c r="A226" s="157"/>
      <c r="D226" s="158"/>
      <c r="E226" s="158"/>
      <c r="F226" s="158"/>
      <c r="G226" s="158"/>
      <c r="H226" s="158"/>
      <c r="I226" s="158"/>
      <c r="J226" s="158"/>
      <c r="K226" s="159"/>
      <c r="L226" s="159"/>
      <c r="M226" s="159"/>
    </row>
    <row r="227" spans="1:13" s="36" customFormat="1" x14ac:dyDescent="0.3">
      <c r="A227" s="157"/>
      <c r="D227" s="158"/>
      <c r="E227" s="158"/>
      <c r="F227" s="158"/>
      <c r="G227" s="158"/>
      <c r="H227" s="158"/>
      <c r="I227" s="158"/>
      <c r="J227" s="158"/>
      <c r="K227" s="159"/>
      <c r="L227" s="159"/>
      <c r="M227" s="159"/>
    </row>
    <row r="228" spans="1:13" s="36" customFormat="1" x14ac:dyDescent="0.3">
      <c r="A228" s="157"/>
      <c r="D228" s="158"/>
      <c r="E228" s="158"/>
      <c r="F228" s="158"/>
      <c r="G228" s="158"/>
      <c r="H228" s="158"/>
      <c r="I228" s="158"/>
      <c r="J228" s="158"/>
      <c r="K228" s="159"/>
      <c r="L228" s="159"/>
      <c r="M228" s="159"/>
    </row>
    <row r="229" spans="1:13" s="36" customFormat="1" x14ac:dyDescent="0.3">
      <c r="A229" s="157"/>
      <c r="D229" s="158"/>
      <c r="E229" s="158"/>
      <c r="F229" s="158"/>
      <c r="G229" s="158"/>
      <c r="H229" s="158"/>
      <c r="I229" s="158"/>
      <c r="J229" s="158"/>
      <c r="K229" s="159"/>
      <c r="L229" s="159"/>
      <c r="M229" s="159"/>
    </row>
    <row r="230" spans="1:13" s="36" customFormat="1" x14ac:dyDescent="0.3">
      <c r="A230" s="157"/>
      <c r="D230" s="158"/>
      <c r="E230" s="158"/>
      <c r="F230" s="158"/>
      <c r="G230" s="158"/>
      <c r="H230" s="158"/>
      <c r="I230" s="158"/>
      <c r="J230" s="158"/>
      <c r="K230" s="159"/>
      <c r="L230" s="159"/>
      <c r="M230" s="159"/>
    </row>
    <row r="231" spans="1:13" s="36" customFormat="1" x14ac:dyDescent="0.3">
      <c r="A231" s="157"/>
      <c r="D231" s="158"/>
      <c r="E231" s="158"/>
      <c r="F231" s="158"/>
      <c r="G231" s="158"/>
      <c r="H231" s="158"/>
      <c r="I231" s="158"/>
      <c r="J231" s="158"/>
      <c r="K231" s="159"/>
      <c r="L231" s="159"/>
      <c r="M231" s="159"/>
    </row>
    <row r="232" spans="1:13" s="36" customFormat="1" x14ac:dyDescent="0.3">
      <c r="A232" s="157"/>
      <c r="D232" s="158"/>
      <c r="E232" s="158"/>
      <c r="F232" s="158"/>
      <c r="G232" s="158"/>
      <c r="H232" s="158"/>
      <c r="I232" s="158"/>
      <c r="J232" s="158"/>
      <c r="K232" s="159"/>
      <c r="L232" s="159"/>
      <c r="M232" s="159"/>
    </row>
    <row r="233" spans="1:13" s="36" customFormat="1" x14ac:dyDescent="0.3">
      <c r="A233" s="157"/>
      <c r="D233" s="158"/>
      <c r="E233" s="158"/>
      <c r="F233" s="158"/>
      <c r="G233" s="158"/>
      <c r="H233" s="158"/>
      <c r="I233" s="158"/>
      <c r="J233" s="158"/>
      <c r="K233" s="159"/>
      <c r="L233" s="159"/>
      <c r="M233" s="159"/>
    </row>
    <row r="234" spans="1:13" s="36" customFormat="1" x14ac:dyDescent="0.3">
      <c r="A234" s="157"/>
      <c r="D234" s="158"/>
      <c r="E234" s="158"/>
      <c r="F234" s="158"/>
      <c r="G234" s="158"/>
      <c r="H234" s="158"/>
      <c r="I234" s="158"/>
      <c r="J234" s="158"/>
      <c r="K234" s="159"/>
      <c r="L234" s="159"/>
      <c r="M234" s="159"/>
    </row>
    <row r="235" spans="1:13" s="36" customFormat="1" x14ac:dyDescent="0.3">
      <c r="A235" s="157"/>
      <c r="D235" s="158"/>
      <c r="E235" s="158"/>
      <c r="F235" s="158"/>
      <c r="G235" s="158"/>
      <c r="H235" s="158"/>
      <c r="I235" s="158"/>
      <c r="J235" s="158"/>
      <c r="K235" s="159"/>
      <c r="L235" s="159"/>
      <c r="M235" s="159"/>
    </row>
    <row r="236" spans="1:13" s="36" customFormat="1" x14ac:dyDescent="0.3">
      <c r="A236" s="157"/>
      <c r="D236" s="158"/>
      <c r="E236" s="158"/>
      <c r="F236" s="158"/>
      <c r="G236" s="158"/>
      <c r="H236" s="158"/>
      <c r="I236" s="158"/>
      <c r="J236" s="158"/>
      <c r="K236" s="159"/>
      <c r="L236" s="159"/>
      <c r="M236" s="159"/>
    </row>
    <row r="237" spans="1:13" s="36" customFormat="1" x14ac:dyDescent="0.3">
      <c r="A237" s="157"/>
      <c r="D237" s="158"/>
      <c r="E237" s="158"/>
      <c r="F237" s="158"/>
      <c r="G237" s="158"/>
      <c r="H237" s="158"/>
      <c r="I237" s="158"/>
      <c r="J237" s="158"/>
      <c r="K237" s="159"/>
      <c r="L237" s="159"/>
      <c r="M237" s="159"/>
    </row>
    <row r="238" spans="1:13" s="36" customFormat="1" x14ac:dyDescent="0.3">
      <c r="A238" s="157"/>
      <c r="D238" s="158"/>
      <c r="E238" s="158"/>
      <c r="F238" s="158"/>
      <c r="G238" s="158"/>
      <c r="H238" s="158"/>
      <c r="I238" s="158"/>
      <c r="J238" s="158"/>
      <c r="K238" s="159"/>
      <c r="L238" s="159"/>
      <c r="M238" s="159"/>
    </row>
    <row r="239" spans="1:13" s="36" customFormat="1" x14ac:dyDescent="0.3">
      <c r="A239" s="157"/>
      <c r="D239" s="158"/>
      <c r="E239" s="158"/>
      <c r="F239" s="158"/>
      <c r="G239" s="158"/>
      <c r="H239" s="158"/>
      <c r="I239" s="158"/>
      <c r="J239" s="158"/>
      <c r="K239" s="159"/>
      <c r="L239" s="159"/>
      <c r="M239" s="159"/>
    </row>
    <row r="240" spans="1:13" s="36" customFormat="1" x14ac:dyDescent="0.3">
      <c r="A240" s="157"/>
      <c r="D240" s="158"/>
      <c r="E240" s="158"/>
      <c r="F240" s="158"/>
      <c r="G240" s="158"/>
      <c r="H240" s="158"/>
      <c r="I240" s="158"/>
      <c r="J240" s="158"/>
      <c r="K240" s="159"/>
      <c r="L240" s="159"/>
      <c r="M240" s="159"/>
    </row>
    <row r="241" spans="1:13" s="36" customFormat="1" x14ac:dyDescent="0.3">
      <c r="A241" s="157"/>
      <c r="D241" s="158"/>
      <c r="E241" s="158"/>
      <c r="F241" s="158"/>
      <c r="G241" s="158"/>
      <c r="H241" s="158"/>
      <c r="I241" s="158"/>
      <c r="J241" s="158"/>
      <c r="K241" s="159"/>
      <c r="L241" s="159"/>
      <c r="M241" s="159"/>
    </row>
    <row r="242" spans="1:13" s="36" customFormat="1" x14ac:dyDescent="0.3">
      <c r="A242" s="157"/>
      <c r="D242" s="158"/>
      <c r="E242" s="158"/>
      <c r="F242" s="158"/>
      <c r="G242" s="158"/>
      <c r="H242" s="158"/>
      <c r="I242" s="158"/>
      <c r="J242" s="158"/>
      <c r="K242" s="159"/>
      <c r="L242" s="159"/>
      <c r="M242" s="159"/>
    </row>
    <row r="243" spans="1:13" s="36" customFormat="1" x14ac:dyDescent="0.3">
      <c r="A243" s="157"/>
      <c r="D243" s="158"/>
      <c r="E243" s="158"/>
      <c r="F243" s="158"/>
      <c r="G243" s="158"/>
      <c r="H243" s="158"/>
      <c r="I243" s="158"/>
      <c r="J243" s="158"/>
      <c r="K243" s="159"/>
      <c r="L243" s="159"/>
      <c r="M243" s="159"/>
    </row>
    <row r="244" spans="1:13" s="36" customFormat="1" x14ac:dyDescent="0.3">
      <c r="A244" s="157"/>
      <c r="D244" s="158"/>
      <c r="E244" s="158"/>
      <c r="F244" s="158"/>
      <c r="G244" s="158"/>
      <c r="H244" s="158"/>
      <c r="I244" s="158"/>
      <c r="J244" s="158"/>
      <c r="K244" s="159"/>
      <c r="L244" s="159"/>
      <c r="M244" s="159"/>
    </row>
    <row r="245" spans="1:13" s="36" customFormat="1" x14ac:dyDescent="0.3">
      <c r="A245" s="157"/>
      <c r="D245" s="158"/>
      <c r="E245" s="158"/>
      <c r="F245" s="158"/>
      <c r="G245" s="158"/>
      <c r="H245" s="158"/>
      <c r="I245" s="158"/>
      <c r="J245" s="158"/>
      <c r="K245" s="159"/>
      <c r="L245" s="159"/>
      <c r="M245" s="159"/>
    </row>
    <row r="246" spans="1:13" s="36" customFormat="1" x14ac:dyDescent="0.3">
      <c r="A246" s="157"/>
      <c r="D246" s="158"/>
      <c r="E246" s="158"/>
      <c r="F246" s="158"/>
      <c r="G246" s="158"/>
      <c r="H246" s="158"/>
      <c r="I246" s="158"/>
      <c r="J246" s="158"/>
      <c r="K246" s="159"/>
      <c r="L246" s="159"/>
      <c r="M246" s="159"/>
    </row>
    <row r="247" spans="1:13" s="36" customFormat="1" x14ac:dyDescent="0.3">
      <c r="A247" s="157"/>
      <c r="D247" s="158"/>
      <c r="E247" s="158"/>
      <c r="F247" s="158"/>
      <c r="G247" s="158"/>
      <c r="H247" s="158"/>
      <c r="I247" s="158"/>
      <c r="J247" s="158"/>
      <c r="K247" s="159"/>
      <c r="L247" s="159"/>
      <c r="M247" s="159"/>
    </row>
    <row r="248" spans="1:13" s="36" customFormat="1" x14ac:dyDescent="0.3">
      <c r="A248" s="157"/>
      <c r="D248" s="158"/>
      <c r="E248" s="158"/>
      <c r="F248" s="158"/>
      <c r="G248" s="158"/>
      <c r="H248" s="158"/>
      <c r="I248" s="158"/>
      <c r="J248" s="158"/>
      <c r="K248" s="159"/>
      <c r="L248" s="159"/>
      <c r="M248" s="159"/>
    </row>
    <row r="249" spans="1:13" s="36" customFormat="1" x14ac:dyDescent="0.3">
      <c r="A249" s="157"/>
      <c r="D249" s="158"/>
      <c r="E249" s="158"/>
      <c r="F249" s="158"/>
      <c r="G249" s="158"/>
      <c r="H249" s="158"/>
      <c r="I249" s="158"/>
      <c r="J249" s="158"/>
      <c r="K249" s="159"/>
      <c r="L249" s="159"/>
      <c r="M249" s="159"/>
    </row>
    <row r="250" spans="1:13" s="36" customFormat="1" x14ac:dyDescent="0.3">
      <c r="A250" s="157"/>
      <c r="D250" s="158"/>
      <c r="E250" s="158"/>
      <c r="F250" s="158"/>
      <c r="G250" s="158"/>
      <c r="H250" s="158"/>
      <c r="I250" s="158"/>
      <c r="J250" s="158"/>
      <c r="K250" s="159"/>
      <c r="L250" s="159"/>
      <c r="M250" s="159"/>
    </row>
    <row r="251" spans="1:13" s="36" customFormat="1" x14ac:dyDescent="0.3">
      <c r="A251" s="157"/>
      <c r="D251" s="158"/>
      <c r="E251" s="158"/>
      <c r="F251" s="158"/>
      <c r="G251" s="158"/>
      <c r="H251" s="158"/>
      <c r="I251" s="158"/>
      <c r="J251" s="158"/>
      <c r="K251" s="159"/>
      <c r="L251" s="159"/>
      <c r="M251" s="159"/>
    </row>
    <row r="252" spans="1:13" s="36" customFormat="1" x14ac:dyDescent="0.3">
      <c r="A252" s="157"/>
      <c r="D252" s="158"/>
      <c r="E252" s="158"/>
      <c r="F252" s="158"/>
      <c r="G252" s="158"/>
      <c r="H252" s="158"/>
      <c r="I252" s="158"/>
      <c r="J252" s="158"/>
      <c r="K252" s="159"/>
      <c r="L252" s="159"/>
      <c r="M252" s="159"/>
    </row>
    <row r="253" spans="1:13" s="36" customFormat="1" x14ac:dyDescent="0.3">
      <c r="A253" s="157"/>
      <c r="D253" s="158"/>
      <c r="E253" s="158"/>
      <c r="F253" s="158"/>
      <c r="G253" s="158"/>
      <c r="H253" s="158"/>
      <c r="I253" s="158"/>
      <c r="J253" s="158"/>
      <c r="K253" s="159"/>
      <c r="L253" s="159"/>
      <c r="M253" s="159"/>
    </row>
    <row r="254" spans="1:13" s="36" customFormat="1" x14ac:dyDescent="0.3">
      <c r="A254" s="157"/>
      <c r="D254" s="158"/>
      <c r="E254" s="158"/>
      <c r="F254" s="158"/>
      <c r="G254" s="158"/>
      <c r="H254" s="158"/>
      <c r="I254" s="158"/>
      <c r="J254" s="158"/>
      <c r="K254" s="159"/>
      <c r="L254" s="159"/>
      <c r="M254" s="159"/>
    </row>
    <row r="255" spans="1:13" s="36" customFormat="1" x14ac:dyDescent="0.3">
      <c r="A255" s="157"/>
      <c r="D255" s="158"/>
      <c r="E255" s="158"/>
      <c r="F255" s="158"/>
      <c r="G255" s="158"/>
      <c r="H255" s="158"/>
      <c r="I255" s="158"/>
      <c r="J255" s="158"/>
      <c r="K255" s="159"/>
      <c r="L255" s="159"/>
      <c r="M255" s="159"/>
    </row>
    <row r="256" spans="1:13" s="36" customFormat="1" x14ac:dyDescent="0.3">
      <c r="A256" s="157"/>
      <c r="D256" s="158"/>
      <c r="E256" s="158"/>
      <c r="F256" s="158"/>
      <c r="G256" s="158"/>
      <c r="H256" s="158"/>
      <c r="I256" s="158"/>
      <c r="J256" s="158"/>
      <c r="K256" s="159"/>
      <c r="L256" s="159"/>
      <c r="M256" s="159"/>
    </row>
    <row r="257" spans="1:13" s="36" customFormat="1" x14ac:dyDescent="0.3">
      <c r="A257" s="157"/>
      <c r="D257" s="158"/>
      <c r="E257" s="158"/>
      <c r="F257" s="158"/>
      <c r="G257" s="158"/>
      <c r="H257" s="158"/>
      <c r="I257" s="158"/>
      <c r="J257" s="158"/>
      <c r="K257" s="159"/>
      <c r="L257" s="159"/>
      <c r="M257" s="159"/>
    </row>
    <row r="258" spans="1:13" s="36" customFormat="1" x14ac:dyDescent="0.3">
      <c r="A258" s="157"/>
      <c r="D258" s="158"/>
      <c r="E258" s="158"/>
      <c r="F258" s="158"/>
      <c r="G258" s="158"/>
      <c r="H258" s="158"/>
      <c r="I258" s="158"/>
      <c r="J258" s="158"/>
      <c r="K258" s="159"/>
      <c r="L258" s="159"/>
      <c r="M258" s="159"/>
    </row>
    <row r="259" spans="1:13" s="36" customFormat="1" x14ac:dyDescent="0.3">
      <c r="A259" s="157"/>
      <c r="D259" s="158"/>
      <c r="E259" s="158"/>
      <c r="F259" s="158"/>
      <c r="G259" s="158"/>
      <c r="H259" s="158"/>
      <c r="I259" s="158"/>
      <c r="J259" s="158"/>
      <c r="K259" s="159"/>
      <c r="L259" s="159"/>
      <c r="M259" s="159"/>
    </row>
    <row r="260" spans="1:13" s="36" customFormat="1" x14ac:dyDescent="0.3">
      <c r="A260" s="157"/>
      <c r="D260" s="158"/>
      <c r="E260" s="158"/>
      <c r="F260" s="158"/>
      <c r="G260" s="158"/>
      <c r="H260" s="158"/>
      <c r="I260" s="158"/>
      <c r="J260" s="158"/>
      <c r="K260" s="159"/>
      <c r="L260" s="159"/>
      <c r="M260" s="159"/>
    </row>
    <row r="261" spans="1:13" s="36" customFormat="1" x14ac:dyDescent="0.3">
      <c r="A261" s="157"/>
      <c r="D261" s="158"/>
      <c r="E261" s="158"/>
      <c r="F261" s="158"/>
      <c r="G261" s="158"/>
      <c r="H261" s="158"/>
      <c r="I261" s="158"/>
      <c r="J261" s="158"/>
      <c r="K261" s="159"/>
      <c r="L261" s="159"/>
      <c r="M261" s="159"/>
    </row>
    <row r="262" spans="1:13" s="36" customFormat="1" x14ac:dyDescent="0.3">
      <c r="A262" s="157"/>
      <c r="D262" s="158"/>
      <c r="E262" s="158"/>
      <c r="F262" s="158"/>
      <c r="G262" s="158"/>
      <c r="H262" s="158"/>
      <c r="I262" s="158"/>
      <c r="J262" s="158"/>
      <c r="K262" s="159"/>
      <c r="L262" s="159"/>
      <c r="M262" s="159"/>
    </row>
    <row r="263" spans="1:13" s="36" customFormat="1" x14ac:dyDescent="0.3">
      <c r="A263" s="157"/>
      <c r="D263" s="158"/>
      <c r="E263" s="158"/>
      <c r="F263" s="158"/>
      <c r="G263" s="158"/>
      <c r="H263" s="158"/>
      <c r="I263" s="158"/>
      <c r="J263" s="158"/>
      <c r="K263" s="159"/>
      <c r="L263" s="159"/>
      <c r="M263" s="159"/>
    </row>
    <row r="264" spans="1:13" s="36" customFormat="1" x14ac:dyDescent="0.3">
      <c r="A264" s="157"/>
      <c r="D264" s="158"/>
      <c r="E264" s="158"/>
      <c r="F264" s="158"/>
      <c r="G264" s="158"/>
      <c r="H264" s="158"/>
      <c r="I264" s="158"/>
      <c r="J264" s="158"/>
      <c r="K264" s="159"/>
      <c r="L264" s="159"/>
      <c r="M264" s="159"/>
    </row>
    <row r="265" spans="1:13" s="36" customFormat="1" x14ac:dyDescent="0.3">
      <c r="A265" s="157"/>
      <c r="D265" s="158"/>
      <c r="E265" s="158"/>
      <c r="F265" s="158"/>
      <c r="G265" s="158"/>
      <c r="H265" s="158"/>
      <c r="I265" s="158"/>
      <c r="J265" s="158"/>
      <c r="K265" s="159"/>
      <c r="L265" s="159"/>
      <c r="M265" s="159"/>
    </row>
    <row r="266" spans="1:13" s="36" customFormat="1" x14ac:dyDescent="0.3">
      <c r="A266" s="157"/>
      <c r="D266" s="158"/>
      <c r="E266" s="158"/>
      <c r="F266" s="158"/>
      <c r="G266" s="158"/>
      <c r="H266" s="158"/>
      <c r="I266" s="158"/>
      <c r="J266" s="158"/>
      <c r="K266" s="159"/>
      <c r="L266" s="159"/>
      <c r="M266" s="159"/>
    </row>
    <row r="267" spans="1:13" s="36" customFormat="1" x14ac:dyDescent="0.3">
      <c r="A267" s="157"/>
      <c r="D267" s="158"/>
      <c r="E267" s="158"/>
      <c r="F267" s="158"/>
      <c r="G267" s="158"/>
      <c r="H267" s="158"/>
      <c r="I267" s="158"/>
      <c r="J267" s="158"/>
      <c r="K267" s="159"/>
      <c r="L267" s="159"/>
      <c r="M267" s="159"/>
    </row>
    <row r="268" spans="1:13" s="36" customFormat="1" x14ac:dyDescent="0.3">
      <c r="A268" s="157"/>
      <c r="D268" s="158"/>
      <c r="E268" s="158"/>
      <c r="F268" s="158"/>
      <c r="G268" s="158"/>
      <c r="H268" s="158"/>
      <c r="I268" s="158"/>
      <c r="J268" s="158"/>
      <c r="K268" s="159"/>
      <c r="L268" s="159"/>
      <c r="M268" s="159"/>
    </row>
    <row r="269" spans="1:13" s="36" customFormat="1" x14ac:dyDescent="0.3">
      <c r="A269" s="157"/>
      <c r="D269" s="158"/>
      <c r="E269" s="158"/>
      <c r="F269" s="158"/>
      <c r="G269" s="158"/>
      <c r="H269" s="158"/>
      <c r="I269" s="158"/>
      <c r="J269" s="158"/>
      <c r="K269" s="159"/>
      <c r="L269" s="159"/>
      <c r="M269" s="159"/>
    </row>
    <row r="270" spans="1:13" s="36" customFormat="1" x14ac:dyDescent="0.3">
      <c r="A270" s="157"/>
      <c r="D270" s="158"/>
      <c r="E270" s="158"/>
      <c r="F270" s="158"/>
      <c r="G270" s="158"/>
      <c r="H270" s="158"/>
      <c r="I270" s="158"/>
      <c r="J270" s="158"/>
      <c r="K270" s="159"/>
      <c r="L270" s="159"/>
      <c r="M270" s="159"/>
    </row>
    <row r="271" spans="1:13" s="36" customFormat="1" x14ac:dyDescent="0.3">
      <c r="A271" s="157"/>
      <c r="D271" s="158"/>
      <c r="E271" s="158"/>
      <c r="F271" s="158"/>
      <c r="G271" s="158"/>
      <c r="H271" s="158"/>
      <c r="I271" s="158"/>
      <c r="J271" s="158"/>
      <c r="K271" s="159"/>
      <c r="L271" s="159"/>
      <c r="M271" s="159"/>
    </row>
    <row r="272" spans="1:13" s="36" customFormat="1" x14ac:dyDescent="0.3">
      <c r="A272" s="157"/>
      <c r="D272" s="158"/>
      <c r="E272" s="158"/>
      <c r="F272" s="158"/>
      <c r="G272" s="158"/>
      <c r="H272" s="158"/>
      <c r="I272" s="158"/>
      <c r="J272" s="158"/>
      <c r="K272" s="159"/>
      <c r="L272" s="159"/>
      <c r="M272" s="159"/>
    </row>
    <row r="273" spans="1:13" s="36" customFormat="1" x14ac:dyDescent="0.3">
      <c r="A273" s="157"/>
      <c r="D273" s="158"/>
      <c r="E273" s="158"/>
      <c r="F273" s="158"/>
      <c r="G273" s="158"/>
      <c r="H273" s="158"/>
      <c r="I273" s="158"/>
      <c r="J273" s="158"/>
      <c r="K273" s="159"/>
      <c r="L273" s="159"/>
      <c r="M273" s="159"/>
    </row>
    <row r="274" spans="1:13" s="36" customFormat="1" x14ac:dyDescent="0.3">
      <c r="A274" s="157"/>
      <c r="D274" s="158"/>
      <c r="E274" s="158"/>
      <c r="F274" s="158"/>
      <c r="G274" s="158"/>
      <c r="H274" s="158"/>
      <c r="I274" s="158"/>
      <c r="J274" s="158"/>
      <c r="K274" s="159"/>
      <c r="L274" s="159"/>
      <c r="M274" s="159"/>
    </row>
    <row r="275" spans="1:13" s="36" customFormat="1" x14ac:dyDescent="0.3">
      <c r="A275" s="157"/>
      <c r="D275" s="158"/>
      <c r="E275" s="158"/>
      <c r="F275" s="158"/>
      <c r="G275" s="158"/>
      <c r="H275" s="158"/>
      <c r="I275" s="158"/>
      <c r="J275" s="158"/>
      <c r="K275" s="159"/>
      <c r="L275" s="159"/>
      <c r="M275" s="159"/>
    </row>
    <row r="276" spans="1:13" s="36" customFormat="1" x14ac:dyDescent="0.3">
      <c r="A276" s="157"/>
      <c r="D276" s="158"/>
      <c r="E276" s="158"/>
      <c r="F276" s="158"/>
      <c r="G276" s="158"/>
      <c r="H276" s="158"/>
      <c r="I276" s="158"/>
      <c r="J276" s="158"/>
      <c r="K276" s="159"/>
      <c r="L276" s="159"/>
      <c r="M276" s="159"/>
    </row>
    <row r="277" spans="1:13" s="36" customFormat="1" x14ac:dyDescent="0.3">
      <c r="A277" s="157"/>
      <c r="D277" s="158"/>
      <c r="E277" s="158"/>
      <c r="F277" s="158"/>
      <c r="G277" s="158"/>
      <c r="H277" s="158"/>
      <c r="I277" s="158"/>
      <c r="J277" s="158"/>
      <c r="K277" s="159"/>
      <c r="L277" s="159"/>
      <c r="M277" s="159"/>
    </row>
    <row r="278" spans="1:13" s="36" customFormat="1" x14ac:dyDescent="0.3">
      <c r="A278" s="157"/>
      <c r="D278" s="158"/>
      <c r="E278" s="158"/>
      <c r="F278" s="158"/>
      <c r="G278" s="158"/>
      <c r="H278" s="158"/>
      <c r="I278" s="158"/>
      <c r="J278" s="158"/>
      <c r="K278" s="159"/>
      <c r="L278" s="159"/>
      <c r="M278" s="159"/>
    </row>
    <row r="279" spans="1:13" s="36" customFormat="1" x14ac:dyDescent="0.3">
      <c r="A279" s="157"/>
      <c r="D279" s="158"/>
      <c r="E279" s="158"/>
      <c r="F279" s="158"/>
      <c r="G279" s="158"/>
      <c r="H279" s="158"/>
      <c r="I279" s="158"/>
      <c r="J279" s="158"/>
      <c r="K279" s="159"/>
      <c r="L279" s="159"/>
      <c r="M279" s="159"/>
    </row>
    <row r="280" spans="1:13" s="36" customFormat="1" x14ac:dyDescent="0.3">
      <c r="A280" s="157"/>
      <c r="D280" s="158"/>
      <c r="E280" s="158"/>
      <c r="F280" s="158"/>
      <c r="G280" s="158"/>
      <c r="H280" s="158"/>
      <c r="I280" s="158"/>
      <c r="J280" s="158"/>
      <c r="K280" s="159"/>
      <c r="L280" s="159"/>
      <c r="M280" s="159"/>
    </row>
    <row r="281" spans="1:13" s="36" customFormat="1" x14ac:dyDescent="0.3">
      <c r="A281" s="157"/>
      <c r="D281" s="158"/>
      <c r="E281" s="158"/>
      <c r="F281" s="158"/>
      <c r="G281" s="158"/>
      <c r="H281" s="158"/>
      <c r="I281" s="158"/>
      <c r="J281" s="158"/>
      <c r="K281" s="159"/>
      <c r="L281" s="159"/>
      <c r="M281" s="159"/>
    </row>
    <row r="282" spans="1:13" s="36" customFormat="1" x14ac:dyDescent="0.3">
      <c r="A282" s="157"/>
      <c r="D282" s="158"/>
      <c r="E282" s="158"/>
      <c r="F282" s="158"/>
      <c r="G282" s="158"/>
      <c r="H282" s="158"/>
      <c r="I282" s="158"/>
      <c r="J282" s="158"/>
      <c r="K282" s="159"/>
      <c r="L282" s="159"/>
      <c r="M282" s="159"/>
    </row>
    <row r="283" spans="1:13" s="36" customFormat="1" x14ac:dyDescent="0.3">
      <c r="A283" s="157"/>
      <c r="D283" s="158"/>
      <c r="E283" s="158"/>
      <c r="F283" s="158"/>
      <c r="G283" s="158"/>
      <c r="H283" s="158"/>
      <c r="I283" s="158"/>
      <c r="J283" s="158"/>
      <c r="K283" s="159"/>
      <c r="L283" s="159"/>
      <c r="M283" s="159"/>
    </row>
    <row r="284" spans="1:13" s="36" customFormat="1" x14ac:dyDescent="0.3">
      <c r="A284" s="157"/>
      <c r="D284" s="158"/>
      <c r="E284" s="158"/>
      <c r="F284" s="158"/>
      <c r="G284" s="158"/>
      <c r="H284" s="158"/>
      <c r="I284" s="158"/>
      <c r="J284" s="158"/>
      <c r="K284" s="159"/>
      <c r="L284" s="159"/>
      <c r="M284" s="159"/>
    </row>
    <row r="285" spans="1:13" s="36" customFormat="1" x14ac:dyDescent="0.3">
      <c r="A285" s="157"/>
      <c r="D285" s="158"/>
      <c r="E285" s="158"/>
      <c r="F285" s="158"/>
      <c r="G285" s="158"/>
      <c r="H285" s="158"/>
      <c r="I285" s="158"/>
      <c r="J285" s="158"/>
      <c r="K285" s="159"/>
      <c r="L285" s="159"/>
      <c r="M285" s="159"/>
    </row>
    <row r="286" spans="1:13" s="36" customFormat="1" x14ac:dyDescent="0.3">
      <c r="A286" s="157"/>
      <c r="D286" s="158"/>
      <c r="E286" s="158"/>
      <c r="F286" s="158"/>
      <c r="G286" s="158"/>
      <c r="H286" s="158"/>
      <c r="I286" s="158"/>
      <c r="J286" s="158"/>
      <c r="K286" s="159"/>
      <c r="L286" s="159"/>
      <c r="M286" s="159"/>
    </row>
    <row r="287" spans="1:13" s="36" customFormat="1" x14ac:dyDescent="0.3">
      <c r="A287" s="157"/>
      <c r="D287" s="158"/>
      <c r="E287" s="158"/>
      <c r="F287" s="158"/>
      <c r="G287" s="158"/>
      <c r="H287" s="158"/>
      <c r="I287" s="158"/>
      <c r="J287" s="158"/>
      <c r="K287" s="159"/>
      <c r="L287" s="159"/>
      <c r="M287" s="159"/>
    </row>
    <row r="288" spans="1:13" s="36" customFormat="1" x14ac:dyDescent="0.3">
      <c r="A288" s="157"/>
      <c r="D288" s="158"/>
      <c r="E288" s="158"/>
      <c r="F288" s="158"/>
      <c r="G288" s="158"/>
      <c r="H288" s="158"/>
      <c r="I288" s="158"/>
      <c r="J288" s="158"/>
      <c r="K288" s="159"/>
      <c r="L288" s="159"/>
      <c r="M288" s="159"/>
    </row>
    <row r="289" spans="1:13" s="36" customFormat="1" x14ac:dyDescent="0.3">
      <c r="A289" s="157"/>
      <c r="D289" s="158"/>
      <c r="E289" s="158"/>
      <c r="F289" s="158"/>
      <c r="G289" s="158"/>
      <c r="H289" s="158"/>
      <c r="I289" s="158"/>
      <c r="J289" s="158"/>
      <c r="K289" s="159"/>
      <c r="L289" s="159"/>
      <c r="M289" s="159"/>
    </row>
    <row r="290" spans="1:13" s="36" customFormat="1" x14ac:dyDescent="0.3">
      <c r="A290" s="157"/>
      <c r="D290" s="158"/>
      <c r="E290" s="158"/>
      <c r="F290" s="158"/>
      <c r="G290" s="158"/>
      <c r="H290" s="158"/>
      <c r="I290" s="158"/>
      <c r="J290" s="158"/>
      <c r="K290" s="159"/>
      <c r="L290" s="159"/>
      <c r="M290" s="159"/>
    </row>
    <row r="291" spans="1:13" s="36" customFormat="1" x14ac:dyDescent="0.3">
      <c r="A291" s="157"/>
      <c r="D291" s="158"/>
      <c r="E291" s="158"/>
      <c r="F291" s="158"/>
      <c r="G291" s="158"/>
      <c r="H291" s="158"/>
      <c r="I291" s="158"/>
      <c r="J291" s="158"/>
      <c r="K291" s="159"/>
      <c r="L291" s="159"/>
      <c r="M291" s="159"/>
    </row>
    <row r="292" spans="1:13" s="36" customFormat="1" x14ac:dyDescent="0.3">
      <c r="A292" s="157"/>
      <c r="D292" s="158"/>
      <c r="E292" s="158"/>
      <c r="F292" s="158"/>
      <c r="G292" s="158"/>
      <c r="H292" s="158"/>
      <c r="I292" s="158"/>
      <c r="J292" s="158"/>
      <c r="K292" s="159"/>
      <c r="L292" s="159"/>
      <c r="M292" s="159"/>
    </row>
  </sheetData>
  <sheetProtection selectLockedCells="1" selectUnlockedCells="1"/>
  <mergeCells count="208">
    <mergeCell ref="A1:M1"/>
    <mergeCell ref="A2:A5"/>
    <mergeCell ref="J6:J7"/>
    <mergeCell ref="K6:K7"/>
    <mergeCell ref="K13:K14"/>
    <mergeCell ref="A11:A12"/>
    <mergeCell ref="C11:C12"/>
    <mergeCell ref="J11:J12"/>
    <mergeCell ref="K11:K12"/>
    <mergeCell ref="A15:B15"/>
    <mergeCell ref="A16:B16"/>
    <mergeCell ref="A17:C17"/>
    <mergeCell ref="A18:C18"/>
    <mergeCell ref="A19:C19"/>
    <mergeCell ref="A20:C20"/>
    <mergeCell ref="A13:A14"/>
    <mergeCell ref="C13:C14"/>
    <mergeCell ref="J13:J14"/>
    <mergeCell ref="A25:A26"/>
    <mergeCell ref="C25:C26"/>
    <mergeCell ref="J25:J26"/>
    <mergeCell ref="K25:K26"/>
    <mergeCell ref="A30:A31"/>
    <mergeCell ref="C30:C31"/>
    <mergeCell ref="A21:A22"/>
    <mergeCell ref="C21:C22"/>
    <mergeCell ref="J21:J22"/>
    <mergeCell ref="K21:K22"/>
    <mergeCell ref="A23:A24"/>
    <mergeCell ref="C23:C24"/>
    <mergeCell ref="J23:J24"/>
    <mergeCell ref="K23:K24"/>
    <mergeCell ref="H21:H22"/>
    <mergeCell ref="I21:I22"/>
    <mergeCell ref="J30:J31"/>
    <mergeCell ref="K30:K31"/>
    <mergeCell ref="A45:A46"/>
    <mergeCell ref="C45:C46"/>
    <mergeCell ref="J45:J46"/>
    <mergeCell ref="K45:K46"/>
    <mergeCell ref="A27:A29"/>
    <mergeCell ref="C27:C29"/>
    <mergeCell ref="J27:J29"/>
    <mergeCell ref="K27:K29"/>
    <mergeCell ref="A36:C36"/>
    <mergeCell ref="A37:C37"/>
    <mergeCell ref="A38:C38"/>
    <mergeCell ref="A39:C39"/>
    <mergeCell ref="A40:C40"/>
    <mergeCell ref="A41:A42"/>
    <mergeCell ref="C41:C42"/>
    <mergeCell ref="A64:C64"/>
    <mergeCell ref="A65:C65"/>
    <mergeCell ref="J41:J42"/>
    <mergeCell ref="K41:K42"/>
    <mergeCell ref="A43:A44"/>
    <mergeCell ref="C43:C44"/>
    <mergeCell ref="J43:J44"/>
    <mergeCell ref="K43:K44"/>
    <mergeCell ref="A66:A67"/>
    <mergeCell ref="C66:C67"/>
    <mergeCell ref="A55:A56"/>
    <mergeCell ref="C55:C56"/>
    <mergeCell ref="J66:J67"/>
    <mergeCell ref="K66:K67"/>
    <mergeCell ref="A68:A69"/>
    <mergeCell ref="C68:C69"/>
    <mergeCell ref="J68:J69"/>
    <mergeCell ref="K68:K69"/>
    <mergeCell ref="J55:J56"/>
    <mergeCell ref="K55:K56"/>
    <mergeCell ref="A61:C61"/>
    <mergeCell ref="A62:C62"/>
    <mergeCell ref="A63:C63"/>
    <mergeCell ref="A72:A73"/>
    <mergeCell ref="C72:C73"/>
    <mergeCell ref="J72:J73"/>
    <mergeCell ref="K72:K73"/>
    <mergeCell ref="A70:A71"/>
    <mergeCell ref="C70:C71"/>
    <mergeCell ref="J70:J71"/>
    <mergeCell ref="K70:K71"/>
    <mergeCell ref="J76:J77"/>
    <mergeCell ref="K76:K77"/>
    <mergeCell ref="A74:A75"/>
    <mergeCell ref="C74:C75"/>
    <mergeCell ref="J74:J75"/>
    <mergeCell ref="K74:K75"/>
    <mergeCell ref="A78:C78"/>
    <mergeCell ref="A79:C79"/>
    <mergeCell ref="A80:C80"/>
    <mergeCell ref="A81:C81"/>
    <mergeCell ref="A82:C82"/>
    <mergeCell ref="A83:A84"/>
    <mergeCell ref="C83:C84"/>
    <mergeCell ref="A76:A77"/>
    <mergeCell ref="C76:C77"/>
    <mergeCell ref="J83:J84"/>
    <mergeCell ref="K83:K84"/>
    <mergeCell ref="A86:A87"/>
    <mergeCell ref="C86:C87"/>
    <mergeCell ref="J86:J87"/>
    <mergeCell ref="K86:K87"/>
    <mergeCell ref="A97:A98"/>
    <mergeCell ref="C97:C98"/>
    <mergeCell ref="J97:J98"/>
    <mergeCell ref="K97:K98"/>
    <mergeCell ref="A90:C90"/>
    <mergeCell ref="A91:C91"/>
    <mergeCell ref="A92:C92"/>
    <mergeCell ref="A93:C93"/>
    <mergeCell ref="A94:C94"/>
    <mergeCell ref="A95:A96"/>
    <mergeCell ref="C95:C96"/>
    <mergeCell ref="A99:C99"/>
    <mergeCell ref="A100:C100"/>
    <mergeCell ref="A101:C101"/>
    <mergeCell ref="A102:C102"/>
    <mergeCell ref="A103:C103"/>
    <mergeCell ref="A104:A105"/>
    <mergeCell ref="C104:C105"/>
    <mergeCell ref="J95:J96"/>
    <mergeCell ref="K95:K96"/>
    <mergeCell ref="J104:J105"/>
    <mergeCell ref="K104:K105"/>
    <mergeCell ref="A106:A107"/>
    <mergeCell ref="C106:C107"/>
    <mergeCell ref="J106:J107"/>
    <mergeCell ref="K106:K107"/>
    <mergeCell ref="A108:C108"/>
    <mergeCell ref="A109:C109"/>
    <mergeCell ref="A110:C110"/>
    <mergeCell ref="A111:C111"/>
    <mergeCell ref="A112:C112"/>
    <mergeCell ref="J113:J115"/>
    <mergeCell ref="K113:K115"/>
    <mergeCell ref="J123:J124"/>
    <mergeCell ref="K123:K124"/>
    <mergeCell ref="A116:A117"/>
    <mergeCell ref="C116:C117"/>
    <mergeCell ref="J116:J117"/>
    <mergeCell ref="K116:K117"/>
    <mergeCell ref="A125:A126"/>
    <mergeCell ref="C125:C126"/>
    <mergeCell ref="J125:J126"/>
    <mergeCell ref="K125:K126"/>
    <mergeCell ref="A113:A115"/>
    <mergeCell ref="C113:C115"/>
    <mergeCell ref="A118:C118"/>
    <mergeCell ref="A119:C119"/>
    <mergeCell ref="A120:C120"/>
    <mergeCell ref="A121:C121"/>
    <mergeCell ref="A122:C122"/>
    <mergeCell ref="A123:A124"/>
    <mergeCell ref="C123:C124"/>
    <mergeCell ref="A127:C127"/>
    <mergeCell ref="A128:C128"/>
    <mergeCell ref="A129:C129"/>
    <mergeCell ref="A130:C130"/>
    <mergeCell ref="A131:C131"/>
    <mergeCell ref="A132:A133"/>
    <mergeCell ref="C132:C133"/>
    <mergeCell ref="A136:C136"/>
    <mergeCell ref="A137:C137"/>
    <mergeCell ref="A138:C138"/>
    <mergeCell ref="A139:C139"/>
    <mergeCell ref="A140:C140"/>
    <mergeCell ref="J132:J133"/>
    <mergeCell ref="K132:K133"/>
    <mergeCell ref="A134:A135"/>
    <mergeCell ref="C134:C135"/>
    <mergeCell ref="J134:J135"/>
    <mergeCell ref="K134:K135"/>
    <mergeCell ref="J141:J142"/>
    <mergeCell ref="K141:K142"/>
    <mergeCell ref="J150:J151"/>
    <mergeCell ref="K150:K151"/>
    <mergeCell ref="A143:C143"/>
    <mergeCell ref="A144:C144"/>
    <mergeCell ref="A145:C145"/>
    <mergeCell ref="A146:C146"/>
    <mergeCell ref="A147:C147"/>
    <mergeCell ref="A148:A149"/>
    <mergeCell ref="C148:C149"/>
    <mergeCell ref="A166:C166"/>
    <mergeCell ref="A167:C167"/>
    <mergeCell ref="A168:C168"/>
    <mergeCell ref="A172:M179"/>
    <mergeCell ref="P2:V5"/>
    <mergeCell ref="D2:M5"/>
    <mergeCell ref="A160:C160"/>
    <mergeCell ref="A161:C161"/>
    <mergeCell ref="A162:C162"/>
    <mergeCell ref="A163:C163"/>
    <mergeCell ref="A164:C164"/>
    <mergeCell ref="A165:B165"/>
    <mergeCell ref="A153:C153"/>
    <mergeCell ref="A154:C154"/>
    <mergeCell ref="A155:C155"/>
    <mergeCell ref="A156:C156"/>
    <mergeCell ref="A157:C157"/>
    <mergeCell ref="A159:C159"/>
    <mergeCell ref="J148:J149"/>
    <mergeCell ref="K148:K149"/>
    <mergeCell ref="A150:A151"/>
    <mergeCell ref="C150:C151"/>
    <mergeCell ref="A141:A142"/>
    <mergeCell ref="C141:C142"/>
  </mergeCells>
  <pageMargins left="0.25" right="0.25" top="0.75" bottom="0.75" header="0.3" footer="0.3"/>
  <pageSetup paperSize="9" scale="3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Целевые</vt:lpstr>
      <vt:lpstr>финансовые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2024-02-14T07:03:04Z</dcterms:modified>
</cp:coreProperties>
</file>