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195" windowHeight="7275" activeTab="0"/>
  </bookViews>
  <sheets>
    <sheet name="Аналит.отчет" sheetId="1" r:id="rId1"/>
    <sheet name="Структура аналитич. записки" sheetId="2" r:id="rId2"/>
  </sheets>
  <definedNames>
    <definedName name="_xlnm.Print_Area" localSheetId="0">'Аналит.отчет'!$A$1:$E$158</definedName>
  </definedNames>
  <calcPr fullCalcOnLoad="1"/>
</workbook>
</file>

<file path=xl/sharedStrings.xml><?xml version="1.0" encoding="utf-8"?>
<sst xmlns="http://schemas.openxmlformats.org/spreadsheetml/2006/main" count="314" uniqueCount="149">
  <si>
    <r>
      <t xml:space="preserve"> - </t>
    </r>
    <r>
      <rPr>
        <i/>
        <sz val="14"/>
        <rFont val="Times New Roman"/>
        <family val="1"/>
      </rPr>
      <t>«Промышленность»</t>
    </r>
    <r>
      <rPr>
        <sz val="14"/>
        <rFont val="Times New Roman"/>
        <family val="1"/>
      </rPr>
      <t xml:space="preserve"> - анализируются тенденции, складывающихся в промышленном производстве, указываются причины  изменения объемов промышленного производства и индекса физического объема с указанием  предприятий, повлиявших на результаты работы промышленности в целом по территории.</t>
    </r>
  </si>
  <si>
    <r>
      <t xml:space="preserve">- </t>
    </r>
    <r>
      <rPr>
        <i/>
        <sz val="14"/>
        <rFont val="Times New Roman"/>
        <family val="1"/>
      </rPr>
      <t>«Сельское хозяйство»</t>
    </r>
    <r>
      <rPr>
        <sz val="14"/>
        <rFont val="Times New Roman"/>
        <family val="1"/>
      </rPr>
      <t xml:space="preserve"> - анализ ситуации, причины  изменения объемов сельскохозяйственного производства и индекса физического объема с указанием  предприятий, повлиявших на результаты работы сельского хозяйства. </t>
    </r>
  </si>
  <si>
    <r>
      <t xml:space="preserve">- </t>
    </r>
    <r>
      <rPr>
        <i/>
        <sz val="14"/>
        <rFont val="Times New Roman"/>
        <family val="1"/>
      </rPr>
      <t>«Потребительский рынок»</t>
    </r>
    <r>
      <rPr>
        <sz val="14"/>
        <rFont val="Times New Roman"/>
        <family val="1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</si>
  <si>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- </t>
    </r>
    <r>
      <rPr>
        <i/>
        <sz val="14"/>
        <rFont val="Times New Roman"/>
        <family val="1"/>
      </rPr>
      <t>«Малый бизнес»</t>
    </r>
    <r>
      <rPr>
        <sz val="14"/>
        <rFont val="Times New Roman"/>
        <family val="1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</si>
  <si>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- </t>
    </r>
    <r>
      <rPr>
        <i/>
        <sz val="14"/>
        <rFont val="Times New Roman"/>
        <family val="1"/>
      </rPr>
      <t>«Инвестиционная деятельность»</t>
    </r>
    <r>
      <rPr>
        <sz val="14"/>
        <rFont val="Times New Roman"/>
        <family val="1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</si>
  <si>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- </t>
    </r>
    <r>
      <rPr>
        <i/>
        <sz val="14"/>
        <rFont val="Times New Roman"/>
        <family val="1"/>
      </rPr>
      <t>«Социальная сфера»</t>
    </r>
    <r>
      <rPr>
        <sz val="14"/>
        <rFont val="Times New Roman"/>
        <family val="1"/>
      </rPr>
      <t xml:space="preserve"> - анализ положительных и негативных тенденций, характеризующихся ростом (снижением) количества социально незащищенных граждан, уровнем заболеваемости населения, укомплектованности квалифицированными кадрами и т.д. </t>
    </r>
  </si>
  <si>
    <r>
      <t xml:space="preserve">- </t>
    </r>
    <r>
      <rPr>
        <i/>
        <sz val="14"/>
        <rFont val="Times New Roman"/>
        <family val="1"/>
      </rPr>
      <t>Финансы»</t>
    </r>
    <r>
      <rPr>
        <sz val="14"/>
        <rFont val="Times New Roman"/>
        <family val="1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</si>
  <si>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r>
      <t xml:space="preserve">- </t>
    </r>
    <r>
      <rPr>
        <i/>
        <sz val="14"/>
        <rFont val="Times New Roman"/>
        <family val="1"/>
      </rPr>
      <t>«Уровень жизни населения»</t>
    </r>
    <r>
      <rPr>
        <b/>
        <sz val="14"/>
        <rFont val="Times New Roman"/>
        <family val="1"/>
      </rPr>
      <t xml:space="preserve"> - а</t>
    </r>
    <r>
      <rPr>
        <sz val="14"/>
        <rFont val="Times New Roman"/>
        <family val="1"/>
      </rPr>
      <t>нализ  демографической ситуации, состояние рынка труда и основные тенденции, складывающиеся в оплате труда и доходах населения.</t>
    </r>
  </si>
  <si>
    <t>2. Принятые органами местного самоуправления меры по устранению негативных факторов.</t>
  </si>
  <si>
    <t>3. Проблемные вопросы, решение которых невозможно без участия администрации Иркутской области.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</si>
  <si>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</si>
  <si>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</si>
  <si>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</si>
  <si>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</si>
  <si>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</si>
  <si>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</si>
  <si>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</si>
  <si>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</si>
  <si>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</si>
  <si>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</si>
  <si>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</si>
  <si>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</si>
  <si>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</si>
  <si>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</si>
  <si>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</si>
  <si>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</si>
  <si>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</si>
  <si>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</si>
  <si>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</si>
  <si>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</si>
  <si>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</si>
  <si>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</si>
  <si>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</si>
  <si>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</si>
  <si>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</si>
  <si>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</si>
  <si>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</si>
  <si>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</si>
  <si>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</si>
  <si>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</si>
  <si>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</si>
  <si>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</si>
  <si>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</si>
  <si>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</si>
  <si>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</si>
  <si>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</si>
  <si>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</si>
  <si>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</si>
  <si>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</si>
  <si>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</si>
  <si>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</si>
  <si>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</si>
  <si>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</si>
  <si>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</si>
  <si>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>прибыль</t>
  </si>
  <si>
    <t>амортизация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</si>
  <si>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</si>
  <si>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</si>
  <si>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</si>
  <si>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</si>
  <si>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</si>
  <si>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</si>
  <si>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</si>
  <si>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</si>
  <si>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</si>
  <si>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</si>
  <si>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</si>
  <si>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</si>
  <si>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</si>
  <si>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</si>
  <si>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</si>
  <si>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</si>
  <si>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</si>
  <si>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</si>
  <si>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</si>
  <si>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</si>
  <si>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</si>
  <si>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</si>
  <si>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</si>
  <si>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</si>
  <si>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</si>
  <si>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</si>
  <si>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</si>
  <si>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</si>
  <si>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</si>
  <si>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</si>
  <si>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</si>
  <si>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</si>
  <si>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</si>
  <si>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</si>
  <si>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</si>
  <si>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</si>
  <si>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</si>
  <si>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</si>
  <si>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</si>
  <si>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** Раздел  "Производство и распределение электроэнергии, газа и воды"  охватывает  электроэнергетику (код 11100), а также группировки ОКОНХ "Наружное освещение" (код  90212), "Газоснабжение" (код  90214) и "Теплоснабжение" (код  90215), отнесенные в ОКОНХ к отрасли "Коммунальное хозяйство ".</t>
  </si>
  <si>
    <t>Лесозаготовки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</si>
  <si>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</si>
  <si>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</si>
  <si>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</si>
  <si>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</si>
  <si>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</si>
  <si>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</si>
  <si>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</si>
  <si>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</si>
  <si>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</si>
  <si>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</si>
  <si>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</si>
  <si>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</si>
  <si>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</si>
  <si>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</si>
  <si>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</si>
  <si>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</si>
  <si>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</si>
  <si>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</si>
  <si>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</si>
  <si>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</si>
  <si>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</si>
  <si>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</si>
  <si>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</si>
  <si>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</si>
  <si>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</si>
  <si>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>Демографические процессы****</t>
  </si>
  <si>
    <t>Трудовые ресурсы****</t>
  </si>
  <si>
    <t>Миграция населения (разница между числом прибывших и числом выбывших, приток(+), отток(-)</t>
  </si>
  <si>
    <t>Прочие, в том числе: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</si>
  <si>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</si>
  <si>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*** Индекс промышленного производства исчисляется по видам экономической деятельности "Добыча  полезных ископаемых", "Обрабатывающие  производства",  "Производство и  распределение  электроэнергии,  газа  и  воды"  в  сопоставимых ценах. </t>
  </si>
  <si>
    <r>
      <t>****</t>
    </r>
    <r>
      <rPr>
        <b/>
        <u val="single"/>
        <sz val="16"/>
        <rFont val="Times New Roman"/>
        <family val="1"/>
      </rPr>
      <t>Примечание:</t>
    </r>
    <r>
      <rPr>
        <b/>
        <sz val="16"/>
        <rFont val="Times New Roman"/>
        <family val="1"/>
      </rPr>
      <t xml:space="preserve"> разделы "Демографические процессы", "Трудовые ресурсы" заполняются по итогам года</t>
    </r>
  </si>
  <si>
    <t xml:space="preserve">Прожиточный минимум (начиная со 2 квартала, рассчитывается среднее значение за период) 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</si>
  <si>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</si>
  <si>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</rPr>
      <t>на   описание тенденций</t>
    </r>
    <r>
      <rPr>
        <sz val="14"/>
        <rFont val="Times New Roman"/>
        <family val="1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</rPr>
      <t>раскрытие факторов, оказывающих позитивное или негативное влияние</t>
    </r>
    <r>
      <rPr>
        <sz val="14"/>
        <rFont val="Times New Roman"/>
        <family val="1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</si>
  <si>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</si>
  <si>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</si>
  <si>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0,390</t>
  </si>
  <si>
    <t xml:space="preserve">Аналитический отчет о социально-экономической ситуации в муниципальном образовании Слюдянский район за 2016 год </t>
  </si>
  <si>
    <t>-0,34</t>
  </si>
  <si>
    <t>-0,26</t>
  </si>
  <si>
    <t>-2</t>
  </si>
  <si>
    <t>+4</t>
  </si>
  <si>
    <t>-4</t>
  </si>
  <si>
    <t>-2,2</t>
  </si>
  <si>
    <t>0</t>
  </si>
  <si>
    <t>+20,32</t>
  </si>
  <si>
    <t>+25,54</t>
  </si>
  <si>
    <t>-32,27</t>
  </si>
  <si>
    <t>0,1</t>
  </si>
  <si>
    <t>+27,5</t>
  </si>
  <si>
    <t>+0,6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</si>
</sst>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%"/>
    <numFmt numFmtId="180" formatCode="0.0000"/>
  </numFmts>
  <fonts count="52">
    <font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172" fontId="3" fillId="33" borderId="16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172" fontId="3" fillId="33" borderId="10" xfId="0" applyNumberFormat="1" applyFont="1" applyFill="1" applyBorder="1" applyAlignment="1">
      <alignment horizontal="left" vertical="center" wrapText="1"/>
    </xf>
    <xf numFmtId="172" fontId="3" fillId="33" borderId="19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172" fontId="3" fillId="33" borderId="17" xfId="0" applyNumberFormat="1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172" fontId="3" fillId="33" borderId="18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left" vertical="center" wrapText="1"/>
    </xf>
    <xf numFmtId="0" fontId="11" fillId="33" borderId="17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172" fontId="3" fillId="33" borderId="22" xfId="0" applyNumberFormat="1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172" fontId="3" fillId="33" borderId="24" xfId="0" applyNumberFormat="1" applyFont="1" applyFill="1" applyBorder="1" applyAlignment="1">
      <alignment horizontal="left" vertical="center" wrapText="1"/>
    </xf>
    <xf numFmtId="172" fontId="3" fillId="33" borderId="25" xfId="0" applyNumberFormat="1" applyFont="1" applyFill="1" applyBorder="1" applyAlignment="1">
      <alignment horizontal="left" vertical="center" wrapText="1"/>
    </xf>
    <xf numFmtId="2" fontId="3" fillId="33" borderId="16" xfId="0" applyNumberFormat="1" applyFont="1" applyFill="1" applyBorder="1" applyAlignment="1">
      <alignment horizontal="left" vertical="center" wrapText="1"/>
    </xf>
    <xf numFmtId="0" fontId="11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/>
    </xf>
    <xf numFmtId="178" fontId="0" fillId="33" borderId="0" xfId="0" applyNumberFormat="1" applyFill="1" applyAlignment="1">
      <alignment/>
    </xf>
    <xf numFmtId="0" fontId="11" fillId="33" borderId="15" xfId="0" applyFont="1" applyFill="1" applyBorder="1" applyAlignment="1">
      <alignment/>
    </xf>
    <xf numFmtId="0" fontId="3" fillId="33" borderId="19" xfId="0" applyFont="1" applyFill="1" applyBorder="1" applyAlignment="1">
      <alignment horizontal="right" vertical="center" wrapText="1"/>
    </xf>
    <xf numFmtId="0" fontId="3" fillId="33" borderId="19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NumberFormat="1" applyFont="1" applyFill="1" applyBorder="1" applyAlignment="1">
      <alignment horizontal="left" vertical="center" wrapText="1"/>
    </xf>
    <xf numFmtId="172" fontId="8" fillId="33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vertical="top"/>
    </xf>
    <xf numFmtId="0" fontId="5" fillId="33" borderId="0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top" wrapText="1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view="pageBreakPreview" zoomScale="90" zoomScaleNormal="75" zoomScaleSheetLayoutView="90" zoomScalePageLayoutView="0" workbookViewId="0" topLeftCell="A1">
      <selection activeCell="D16" sqref="D16"/>
    </sheetView>
  </sheetViews>
  <sheetFormatPr defaultColWidth="9.00390625" defaultRowHeight="12.75"/>
  <cols>
    <col min="1" max="1" width="74.75390625" style="2" customWidth="1"/>
    <col min="2" max="2" width="11.75390625" style="2" customWidth="1"/>
    <col min="3" max="3" width="15.375" style="2" customWidth="1"/>
    <col min="4" max="4" width="21.875" style="90" customWidth="1"/>
    <col min="5" max="5" width="14.75390625" style="2" customWidth="1"/>
    <col min="6" max="8" width="9.125" style="2" customWidth="1"/>
    <col min="9" max="9" width="10.375" style="2" bestFit="1" customWidth="1"/>
    <col min="10" max="16384" width="9.125" style="2" customWidth="1"/>
  </cols>
  <sheetData>
    <row r="1" spans="1:5" ht="105" customHeight="1">
      <c r="A1" s="103" t="s">
        <v>135</v>
      </c>
      <c r="B1" s="103"/>
      <c r="C1" s="103"/>
      <c r="D1" s="103"/>
      <c r="E1" s="103"/>
    </row>
    <row r="2" spans="1:5" ht="18">
      <c r="A2" s="104"/>
      <c r="B2" s="104"/>
      <c r="C2" s="104"/>
      <c r="D2" s="104"/>
      <c r="E2" s="104"/>
    </row>
    <row r="3" spans="1:5" ht="57.75" customHeight="1">
      <c r="A3" s="5" t="s">
        <v>10</v>
      </c>
      <c r="B3" s="6" t="s">
        <v>11</v>
      </c>
      <c r="C3" s="7" t="s">
        <v>12</v>
      </c>
      <c r="D3" s="8" t="s">
        <v>13</v>
      </c>
      <c r="E3" s="7" t="s">
        <v>14</v>
      </c>
    </row>
    <row r="4" spans="1:5" ht="18.75">
      <c r="A4" s="98" t="s">
        <v>15</v>
      </c>
      <c r="B4" s="99"/>
      <c r="C4" s="99"/>
      <c r="D4" s="99"/>
      <c r="E4" s="100"/>
    </row>
    <row r="5" spans="1:5" ht="111" customHeight="1">
      <c r="A5" s="9" t="s">
        <v>16</v>
      </c>
      <c r="B5" s="10" t="s">
        <v>17</v>
      </c>
      <c r="C5" s="11">
        <v>5036.156</v>
      </c>
      <c r="D5" s="11">
        <v>5692.585</v>
      </c>
      <c r="E5" s="12">
        <f>SUM(C5/D5*100)</f>
        <v>88.46870095044694</v>
      </c>
    </row>
    <row r="6" spans="1:5" ht="18.75">
      <c r="A6" s="13" t="s">
        <v>18</v>
      </c>
      <c r="B6" s="14"/>
      <c r="C6" s="15"/>
      <c r="D6" s="15"/>
      <c r="E6" s="16"/>
    </row>
    <row r="7" spans="1:5" ht="18.75">
      <c r="A7" s="17" t="s">
        <v>97</v>
      </c>
      <c r="B7" s="18" t="s">
        <v>17</v>
      </c>
      <c r="C7" s="1">
        <v>0.975</v>
      </c>
      <c r="D7" s="1">
        <v>0.51271</v>
      </c>
      <c r="E7" s="4">
        <f>C7/D7*100</f>
        <v>190.1659807688557</v>
      </c>
    </row>
    <row r="8" spans="1:5" ht="18.75">
      <c r="A8" s="17" t="s">
        <v>113</v>
      </c>
      <c r="B8" s="18" t="s">
        <v>17</v>
      </c>
      <c r="C8" s="1"/>
      <c r="D8" s="1"/>
      <c r="E8" s="4"/>
    </row>
    <row r="9" spans="1:5" ht="18.75">
      <c r="A9" s="19" t="s">
        <v>99</v>
      </c>
      <c r="B9" s="18" t="s">
        <v>17</v>
      </c>
      <c r="C9" s="1">
        <v>287.07</v>
      </c>
      <c r="D9" s="1">
        <v>251.3</v>
      </c>
      <c r="E9" s="4">
        <f aca="true" t="shared" si="0" ref="E9:E18">SUM(C9/D9*100)</f>
        <v>114.23398328690809</v>
      </c>
    </row>
    <row r="10" spans="1:5" ht="18.75">
      <c r="A10" s="19" t="s">
        <v>100</v>
      </c>
      <c r="B10" s="18" t="s">
        <v>17</v>
      </c>
      <c r="C10" s="1">
        <v>1002.66</v>
      </c>
      <c r="D10" s="1">
        <v>1309.3656</v>
      </c>
      <c r="E10" s="4">
        <f>SUM(C10/D10*100)</f>
        <v>76.57601513282462</v>
      </c>
    </row>
    <row r="11" spans="1:5" ht="18.75">
      <c r="A11" s="19" t="s">
        <v>114</v>
      </c>
      <c r="B11" s="18" t="s">
        <v>17</v>
      </c>
      <c r="C11" s="1">
        <v>658.964</v>
      </c>
      <c r="D11" s="1">
        <v>594.724</v>
      </c>
      <c r="E11" s="4">
        <f t="shared" si="0"/>
        <v>110.80164916835373</v>
      </c>
    </row>
    <row r="12" spans="1:5" ht="18.75">
      <c r="A12" s="19" t="s">
        <v>115</v>
      </c>
      <c r="B12" s="18" t="s">
        <v>17</v>
      </c>
      <c r="C12" s="1">
        <v>0.371</v>
      </c>
      <c r="D12" s="1">
        <v>0.165</v>
      </c>
      <c r="E12" s="4">
        <f t="shared" si="0"/>
        <v>224.84848484848484</v>
      </c>
    </row>
    <row r="13" spans="1:5" ht="56.25">
      <c r="A13" s="17" t="s">
        <v>133</v>
      </c>
      <c r="B13" s="18" t="s">
        <v>17</v>
      </c>
      <c r="C13" s="1">
        <v>10.387</v>
      </c>
      <c r="D13" s="1">
        <v>28.449</v>
      </c>
      <c r="E13" s="4">
        <f t="shared" si="0"/>
        <v>36.51094941825723</v>
      </c>
    </row>
    <row r="14" spans="1:5" ht="18.75">
      <c r="A14" s="19" t="s">
        <v>102</v>
      </c>
      <c r="B14" s="18" t="s">
        <v>17</v>
      </c>
      <c r="C14" s="1">
        <v>50.7</v>
      </c>
      <c r="D14" s="1">
        <v>89.699</v>
      </c>
      <c r="E14" s="4">
        <f t="shared" si="0"/>
        <v>56.52236925718236</v>
      </c>
    </row>
    <row r="15" spans="1:5" ht="18.75">
      <c r="A15" s="19" t="s">
        <v>107</v>
      </c>
      <c r="B15" s="18" t="s">
        <v>17</v>
      </c>
      <c r="C15" s="1">
        <v>3025.029</v>
      </c>
      <c r="D15" s="1">
        <v>3418.37</v>
      </c>
      <c r="E15" s="4">
        <f t="shared" si="0"/>
        <v>88.49331699026143</v>
      </c>
    </row>
    <row r="16" spans="1:5" ht="39">
      <c r="A16" s="20" t="s">
        <v>19</v>
      </c>
      <c r="B16" s="18" t="s">
        <v>20</v>
      </c>
      <c r="C16" s="21">
        <f>C5/C73</f>
        <v>127.28172466954786</v>
      </c>
      <c r="D16" s="21">
        <f>SUM(D5/D73)</f>
        <v>143.49125327687034</v>
      </c>
      <c r="E16" s="4">
        <f t="shared" si="0"/>
        <v>88.70347269457201</v>
      </c>
    </row>
    <row r="17" spans="1:5" ht="19.5">
      <c r="A17" s="20" t="s">
        <v>117</v>
      </c>
      <c r="B17" s="18" t="s">
        <v>17</v>
      </c>
      <c r="C17" s="1">
        <v>43.179</v>
      </c>
      <c r="D17" s="1">
        <v>87.802</v>
      </c>
      <c r="E17" s="4">
        <f t="shared" si="0"/>
        <v>49.17769526890048</v>
      </c>
    </row>
    <row r="18" spans="1:5" ht="19.5">
      <c r="A18" s="20" t="s">
        <v>21</v>
      </c>
      <c r="B18" s="18" t="s">
        <v>17</v>
      </c>
      <c r="C18" s="1">
        <v>3.243</v>
      </c>
      <c r="D18" s="1">
        <v>44.041</v>
      </c>
      <c r="E18" s="4">
        <f t="shared" si="0"/>
        <v>7.363593015599101</v>
      </c>
    </row>
    <row r="19" spans="1:5" ht="19.5">
      <c r="A19" s="20" t="s">
        <v>22</v>
      </c>
      <c r="B19" s="18" t="s">
        <v>23</v>
      </c>
      <c r="C19" s="1">
        <v>87.5</v>
      </c>
      <c r="D19" s="1">
        <v>60</v>
      </c>
      <c r="E19" s="22" t="s">
        <v>147</v>
      </c>
    </row>
    <row r="20" spans="1:5" ht="19.5">
      <c r="A20" s="20" t="s">
        <v>24</v>
      </c>
      <c r="B20" s="18" t="s">
        <v>23</v>
      </c>
      <c r="C20" s="1">
        <v>12.5</v>
      </c>
      <c r="D20" s="1">
        <v>40</v>
      </c>
      <c r="E20" s="4">
        <v>-27.5</v>
      </c>
    </row>
    <row r="21" spans="1:5" ht="58.5">
      <c r="A21" s="20" t="s">
        <v>25</v>
      </c>
      <c r="B21" s="18" t="s">
        <v>17</v>
      </c>
      <c r="C21" s="1">
        <v>309.8</v>
      </c>
      <c r="D21" s="1">
        <v>316.8</v>
      </c>
      <c r="E21" s="4">
        <v>97.8</v>
      </c>
    </row>
    <row r="22" spans="1:5" ht="58.5">
      <c r="A22" s="20" t="s">
        <v>26</v>
      </c>
      <c r="B22" s="18" t="s">
        <v>17</v>
      </c>
      <c r="C22" s="1">
        <v>328.5</v>
      </c>
      <c r="D22" s="1">
        <v>318.5</v>
      </c>
      <c r="E22" s="4">
        <v>103.1</v>
      </c>
    </row>
    <row r="23" spans="1:5" ht="58.5">
      <c r="A23" s="20" t="s">
        <v>118</v>
      </c>
      <c r="B23" s="18" t="s">
        <v>27</v>
      </c>
      <c r="C23" s="23">
        <v>15459.71</v>
      </c>
      <c r="D23" s="23">
        <v>22850.3</v>
      </c>
      <c r="E23" s="24">
        <v>67.7</v>
      </c>
    </row>
    <row r="24" spans="1:5" ht="18.75">
      <c r="A24" s="94" t="s">
        <v>28</v>
      </c>
      <c r="B24" s="95"/>
      <c r="C24" s="101"/>
      <c r="D24" s="101"/>
      <c r="E24" s="102"/>
    </row>
    <row r="25" spans="1:5" ht="37.5">
      <c r="A25" s="25" t="s">
        <v>121</v>
      </c>
      <c r="B25" s="26" t="s">
        <v>23</v>
      </c>
      <c r="C25" s="26">
        <v>110.21</v>
      </c>
      <c r="D25" s="26">
        <v>109.59</v>
      </c>
      <c r="E25" s="27" t="s">
        <v>148</v>
      </c>
    </row>
    <row r="26" spans="1:5" ht="18.75">
      <c r="A26" s="28" t="s">
        <v>30</v>
      </c>
      <c r="B26" s="10"/>
      <c r="C26" s="11"/>
      <c r="D26" s="11"/>
      <c r="E26" s="29"/>
    </row>
    <row r="27" spans="1:5" ht="37.5">
      <c r="A27" s="30" t="s">
        <v>29</v>
      </c>
      <c r="B27" s="14" t="s">
        <v>17</v>
      </c>
      <c r="C27" s="31">
        <v>271.95</v>
      </c>
      <c r="D27" s="31">
        <v>199.25</v>
      </c>
      <c r="E27" s="32">
        <f>SUM(C27/D27*100)</f>
        <v>136.48682559598493</v>
      </c>
    </row>
    <row r="28" spans="1:5" ht="18.75">
      <c r="A28" s="30" t="s">
        <v>120</v>
      </c>
      <c r="B28" s="14" t="s">
        <v>23</v>
      </c>
      <c r="C28" s="31">
        <v>118.39</v>
      </c>
      <c r="D28" s="31">
        <v>98.07</v>
      </c>
      <c r="E28" s="33" t="s">
        <v>143</v>
      </c>
    </row>
    <row r="29" spans="1:5" ht="18.75">
      <c r="A29" s="28" t="s">
        <v>31</v>
      </c>
      <c r="B29" s="10"/>
      <c r="C29" s="11"/>
      <c r="D29" s="11"/>
      <c r="E29" s="29"/>
    </row>
    <row r="30" spans="1:5" ht="37.5">
      <c r="A30" s="30" t="s">
        <v>29</v>
      </c>
      <c r="B30" s="14" t="s">
        <v>17</v>
      </c>
      <c r="C30" s="31">
        <v>942.775</v>
      </c>
      <c r="D30" s="31">
        <v>1187.7485</v>
      </c>
      <c r="E30" s="32">
        <f>SUM(C30/D30*100)</f>
        <v>79.3749686907624</v>
      </c>
    </row>
    <row r="31" spans="1:5" ht="18.75">
      <c r="A31" s="30" t="s">
        <v>120</v>
      </c>
      <c r="B31" s="14" t="s">
        <v>23</v>
      </c>
      <c r="C31" s="31">
        <v>99.38</v>
      </c>
      <c r="D31" s="31">
        <v>131.65</v>
      </c>
      <c r="E31" s="33" t="s">
        <v>145</v>
      </c>
    </row>
    <row r="32" spans="1:5" ht="37.5">
      <c r="A32" s="28" t="s">
        <v>32</v>
      </c>
      <c r="B32" s="10"/>
      <c r="C32" s="11"/>
      <c r="D32" s="11"/>
      <c r="E32" s="34"/>
    </row>
    <row r="33" spans="1:5" ht="37.5">
      <c r="A33" s="30" t="s">
        <v>116</v>
      </c>
      <c r="B33" s="14" t="s">
        <v>17</v>
      </c>
      <c r="C33" s="31">
        <v>658.964</v>
      </c>
      <c r="D33" s="31">
        <v>532.875</v>
      </c>
      <c r="E33" s="32">
        <f>SUM(C33/D33*100)</f>
        <v>123.66202205019941</v>
      </c>
    </row>
    <row r="34" spans="1:5" ht="18.75">
      <c r="A34" s="35" t="s">
        <v>120</v>
      </c>
      <c r="B34" s="18" t="s">
        <v>23</v>
      </c>
      <c r="C34" s="1">
        <v>118.91</v>
      </c>
      <c r="D34" s="1">
        <v>93.37</v>
      </c>
      <c r="E34" s="22" t="s">
        <v>144</v>
      </c>
    </row>
    <row r="35" spans="1:5" ht="18.75">
      <c r="A35" s="36" t="s">
        <v>33</v>
      </c>
      <c r="B35" s="37"/>
      <c r="C35" s="38"/>
      <c r="D35" s="38"/>
      <c r="E35" s="21"/>
    </row>
    <row r="36" spans="1:5" ht="18.75">
      <c r="A36" s="39" t="s">
        <v>34</v>
      </c>
      <c r="B36" s="40" t="s">
        <v>17</v>
      </c>
      <c r="C36" s="41"/>
      <c r="D36" s="41"/>
      <c r="E36" s="32"/>
    </row>
    <row r="37" spans="1:5" ht="18.75">
      <c r="A37" s="42" t="s">
        <v>35</v>
      </c>
      <c r="B37" s="43" t="s">
        <v>23</v>
      </c>
      <c r="C37" s="44"/>
      <c r="D37" s="44"/>
      <c r="E37" s="3"/>
    </row>
    <row r="38" spans="1:5" ht="18.75">
      <c r="A38" s="28" t="s">
        <v>36</v>
      </c>
      <c r="B38" s="45"/>
      <c r="C38" s="11"/>
      <c r="D38" s="11"/>
      <c r="E38" s="46"/>
    </row>
    <row r="39" spans="1:5" ht="18.75">
      <c r="A39" s="47" t="s">
        <v>37</v>
      </c>
      <c r="B39" s="14" t="s">
        <v>17</v>
      </c>
      <c r="C39" s="31">
        <v>0.371</v>
      </c>
      <c r="D39" s="31">
        <v>0.165</v>
      </c>
      <c r="E39" s="48">
        <f>SUM(C39/D39*100)</f>
        <v>224.84848484848484</v>
      </c>
    </row>
    <row r="40" spans="1:5" ht="18.75">
      <c r="A40" s="47" t="s">
        <v>38</v>
      </c>
      <c r="B40" s="14" t="s">
        <v>39</v>
      </c>
      <c r="C40" s="31">
        <v>17736</v>
      </c>
      <c r="D40" s="31">
        <v>21930</v>
      </c>
      <c r="E40" s="48">
        <f>SUM(C40/D40*100)</f>
        <v>80.87551299589603</v>
      </c>
    </row>
    <row r="41" spans="1:5" ht="18.75">
      <c r="A41" s="42" t="s">
        <v>40</v>
      </c>
      <c r="B41" s="43" t="s">
        <v>39</v>
      </c>
      <c r="C41" s="23">
        <f>C40/C73/1000</f>
        <v>0.4482523314883615</v>
      </c>
      <c r="D41" s="23">
        <f>D40/D73/1000</f>
        <v>0.5527828191167574</v>
      </c>
      <c r="E41" s="49">
        <f>SUM(C41/D41*100)</f>
        <v>81.09013449524066</v>
      </c>
    </row>
    <row r="42" spans="1:5" ht="18.75">
      <c r="A42" s="50" t="s">
        <v>41</v>
      </c>
      <c r="B42" s="51"/>
      <c r="C42" s="41"/>
      <c r="D42" s="41"/>
      <c r="E42" s="46"/>
    </row>
    <row r="43" spans="1:5" ht="18.75">
      <c r="A43" s="47" t="s">
        <v>42</v>
      </c>
      <c r="B43" s="14" t="s">
        <v>43</v>
      </c>
      <c r="C43" s="31">
        <v>54.2</v>
      </c>
      <c r="D43" s="31">
        <v>334.6</v>
      </c>
      <c r="E43" s="48">
        <f>SUM(C43/D43*100)</f>
        <v>16.198445905558874</v>
      </c>
    </row>
    <row r="44" spans="1:5" ht="18.75">
      <c r="A44" s="39" t="s">
        <v>44</v>
      </c>
      <c r="B44" s="40" t="s">
        <v>45</v>
      </c>
      <c r="C44" s="41">
        <v>25554.9</v>
      </c>
      <c r="D44" s="41">
        <v>56009</v>
      </c>
      <c r="E44" s="52">
        <f>SUM(C44/D44*100)</f>
        <v>45.62641718295274</v>
      </c>
    </row>
    <row r="45" spans="1:5" ht="18.75">
      <c r="A45" s="28" t="s">
        <v>46</v>
      </c>
      <c r="B45" s="45"/>
      <c r="C45" s="11"/>
      <c r="D45" s="11"/>
      <c r="E45" s="46"/>
    </row>
    <row r="46" spans="1:5" ht="18.75">
      <c r="A46" s="47" t="s">
        <v>47</v>
      </c>
      <c r="B46" s="14" t="s">
        <v>17</v>
      </c>
      <c r="C46" s="31">
        <v>3710.8</v>
      </c>
      <c r="D46" s="31">
        <v>3434.295</v>
      </c>
      <c r="E46" s="52">
        <f>SUM(C46/D46*100)</f>
        <v>108.05128854684878</v>
      </c>
    </row>
    <row r="47" spans="1:5" ht="18.75">
      <c r="A47" s="42" t="s">
        <v>48</v>
      </c>
      <c r="B47" s="43" t="s">
        <v>23</v>
      </c>
      <c r="C47" s="44">
        <v>99.2</v>
      </c>
      <c r="D47" s="44">
        <v>93.3</v>
      </c>
      <c r="E47" s="3">
        <v>5.9</v>
      </c>
    </row>
    <row r="48" spans="1:5" ht="18.75">
      <c r="A48" s="28" t="s">
        <v>49</v>
      </c>
      <c r="B48" s="45"/>
      <c r="C48" s="11"/>
      <c r="D48" s="11"/>
      <c r="E48" s="46"/>
    </row>
    <row r="49" spans="1:5" ht="18.75">
      <c r="A49" s="47" t="s">
        <v>50</v>
      </c>
      <c r="B49" s="14" t="s">
        <v>51</v>
      </c>
      <c r="C49" s="31">
        <v>318</v>
      </c>
      <c r="D49" s="31">
        <v>320</v>
      </c>
      <c r="E49" s="52">
        <f>SUM(C49/D49*100)</f>
        <v>99.375</v>
      </c>
    </row>
    <row r="50" spans="1:5" ht="37.5">
      <c r="A50" s="42" t="s">
        <v>52</v>
      </c>
      <c r="B50" s="43" t="s">
        <v>23</v>
      </c>
      <c r="C50" s="24">
        <f>1779.06/C5*100</f>
        <v>35.325752419106955</v>
      </c>
      <c r="D50" s="44">
        <v>30</v>
      </c>
      <c r="E50" s="3"/>
    </row>
    <row r="51" spans="1:5" ht="58.5">
      <c r="A51" s="9" t="s">
        <v>53</v>
      </c>
      <c r="B51" s="40" t="s">
        <v>20</v>
      </c>
      <c r="C51" s="53">
        <v>1223.5</v>
      </c>
      <c r="D51" s="53">
        <v>723.64</v>
      </c>
      <c r="E51" s="54">
        <f>SUM(C51/D51*100)</f>
        <v>169.0757835387762</v>
      </c>
    </row>
    <row r="52" spans="1:5" ht="18.75">
      <c r="A52" s="55" t="s">
        <v>54</v>
      </c>
      <c r="B52" s="40" t="s">
        <v>20</v>
      </c>
      <c r="C52" s="1"/>
      <c r="D52" s="1"/>
      <c r="E52" s="48"/>
    </row>
    <row r="53" spans="1:5" ht="18.75">
      <c r="A53" s="55" t="s">
        <v>55</v>
      </c>
      <c r="B53" s="40" t="s">
        <v>20</v>
      </c>
      <c r="C53" s="1"/>
      <c r="D53" s="1"/>
      <c r="E53" s="48"/>
    </row>
    <row r="54" spans="1:5" ht="18.75">
      <c r="A54" s="55" t="s">
        <v>56</v>
      </c>
      <c r="B54" s="40" t="s">
        <v>20</v>
      </c>
      <c r="C54" s="38">
        <v>938.49</v>
      </c>
      <c r="D54" s="38">
        <v>523.371</v>
      </c>
      <c r="E54" s="56"/>
    </row>
    <row r="55" spans="1:5" ht="18.75">
      <c r="A55" s="94" t="s">
        <v>122</v>
      </c>
      <c r="B55" s="95"/>
      <c r="C55" s="95"/>
      <c r="D55" s="95"/>
      <c r="E55" s="96"/>
    </row>
    <row r="56" spans="1:5" ht="78">
      <c r="A56" s="9" t="s">
        <v>57</v>
      </c>
      <c r="B56" s="40" t="s">
        <v>68</v>
      </c>
      <c r="C56" s="41">
        <f>443/1000-632/1000</f>
        <v>-0.189</v>
      </c>
      <c r="D56" s="41">
        <v>0.7</v>
      </c>
      <c r="E56" s="54">
        <f>SUM(C56/D56*100)</f>
        <v>-27</v>
      </c>
    </row>
    <row r="57" spans="1:5" ht="19.5">
      <c r="A57" s="20" t="s">
        <v>58</v>
      </c>
      <c r="B57" s="57"/>
      <c r="C57" s="1"/>
      <c r="D57" s="1"/>
      <c r="E57" s="1"/>
    </row>
    <row r="58" spans="1:5" ht="18.75">
      <c r="A58" s="17" t="s">
        <v>59</v>
      </c>
      <c r="B58" s="18" t="s">
        <v>60</v>
      </c>
      <c r="C58" s="1">
        <v>17.986</v>
      </c>
      <c r="D58" s="1">
        <v>17.816</v>
      </c>
      <c r="E58" s="48">
        <f>SUM(C58/D58*100)</f>
        <v>100.95419847328245</v>
      </c>
    </row>
    <row r="59" spans="1:5" ht="18.75">
      <c r="A59" s="1" t="s">
        <v>61</v>
      </c>
      <c r="B59" s="18" t="s">
        <v>23</v>
      </c>
      <c r="C59" s="1">
        <v>45.34</v>
      </c>
      <c r="D59" s="1">
        <v>45.68</v>
      </c>
      <c r="E59" s="58" t="s">
        <v>136</v>
      </c>
    </row>
    <row r="60" spans="1:5" ht="18.75">
      <c r="A60" s="17" t="s">
        <v>62</v>
      </c>
      <c r="B60" s="18" t="s">
        <v>60</v>
      </c>
      <c r="C60" s="1">
        <v>21.686</v>
      </c>
      <c r="D60" s="1">
        <v>21.775</v>
      </c>
      <c r="E60" s="48">
        <f>SUM(C60/D60*100)</f>
        <v>99.59127439724456</v>
      </c>
    </row>
    <row r="61" spans="1:5" ht="18.75">
      <c r="A61" s="17" t="s">
        <v>63</v>
      </c>
      <c r="B61" s="18" t="s">
        <v>23</v>
      </c>
      <c r="C61" s="1">
        <v>54.66</v>
      </c>
      <c r="D61" s="1">
        <v>54.92</v>
      </c>
      <c r="E61" s="58" t="s">
        <v>137</v>
      </c>
    </row>
    <row r="62" spans="1:5" ht="19.5">
      <c r="A62" s="20" t="s">
        <v>64</v>
      </c>
      <c r="B62" s="18"/>
      <c r="C62" s="1"/>
      <c r="D62" s="1"/>
      <c r="E62" s="1"/>
    </row>
    <row r="63" spans="1:5" ht="18.75">
      <c r="A63" s="17" t="s">
        <v>65</v>
      </c>
      <c r="B63" s="18" t="s">
        <v>60</v>
      </c>
      <c r="C63" s="1">
        <v>9.408</v>
      </c>
      <c r="D63" s="1">
        <v>10.12</v>
      </c>
      <c r="E63" s="48">
        <f>SUM(C63/D63*100)</f>
        <v>92.96442687747036</v>
      </c>
    </row>
    <row r="64" spans="1:5" ht="18.75">
      <c r="A64" s="1" t="s">
        <v>61</v>
      </c>
      <c r="B64" s="18" t="s">
        <v>23</v>
      </c>
      <c r="C64" s="1">
        <v>23.71</v>
      </c>
      <c r="D64" s="1">
        <v>25.71</v>
      </c>
      <c r="E64" s="58" t="s">
        <v>138</v>
      </c>
    </row>
    <row r="65" spans="1:5" ht="18.75">
      <c r="A65" s="17" t="s">
        <v>66</v>
      </c>
      <c r="B65" s="18" t="s">
        <v>60</v>
      </c>
      <c r="C65" s="1">
        <v>20.591</v>
      </c>
      <c r="D65" s="1">
        <v>20.54</v>
      </c>
      <c r="E65" s="48">
        <f>SUM(C65/D65*100)</f>
        <v>100.24829600778969</v>
      </c>
    </row>
    <row r="66" spans="1:5" ht="18.75">
      <c r="A66" s="1" t="s">
        <v>61</v>
      </c>
      <c r="B66" s="18" t="s">
        <v>23</v>
      </c>
      <c r="C66" s="1">
        <v>51.9</v>
      </c>
      <c r="D66" s="1">
        <v>52.18</v>
      </c>
      <c r="E66" s="59">
        <v>-0.28</v>
      </c>
    </row>
    <row r="67" spans="1:5" ht="18.75">
      <c r="A67" s="17" t="s">
        <v>67</v>
      </c>
      <c r="B67" s="18" t="s">
        <v>60</v>
      </c>
      <c r="C67" s="1">
        <v>9.673</v>
      </c>
      <c r="D67" s="1">
        <v>8.93</v>
      </c>
      <c r="E67" s="48">
        <f>SUM(C67/D67*100)</f>
        <v>108.3202687569989</v>
      </c>
    </row>
    <row r="68" spans="1:5" ht="18.75">
      <c r="A68" s="1" t="s">
        <v>61</v>
      </c>
      <c r="B68" s="18" t="s">
        <v>23</v>
      </c>
      <c r="C68" s="1">
        <v>24.38</v>
      </c>
      <c r="D68" s="1">
        <v>22.68</v>
      </c>
      <c r="E68" s="59">
        <v>1.7</v>
      </c>
    </row>
    <row r="69" spans="1:5" ht="39">
      <c r="A69" s="20" t="s">
        <v>124</v>
      </c>
      <c r="B69" s="18" t="s">
        <v>68</v>
      </c>
      <c r="C69" s="1">
        <f>370-286</f>
        <v>84</v>
      </c>
      <c r="D69" s="1">
        <v>-158</v>
      </c>
      <c r="E69" s="48"/>
    </row>
    <row r="70" spans="1:5" ht="39">
      <c r="A70" s="20" t="s">
        <v>69</v>
      </c>
      <c r="B70" s="18" t="s">
        <v>23</v>
      </c>
      <c r="C70" s="1">
        <v>92</v>
      </c>
      <c r="D70" s="1">
        <v>88</v>
      </c>
      <c r="E70" s="58" t="s">
        <v>139</v>
      </c>
    </row>
    <row r="71" spans="1:5" ht="39">
      <c r="A71" s="20" t="s">
        <v>70</v>
      </c>
      <c r="B71" s="60" t="s">
        <v>23</v>
      </c>
      <c r="C71" s="44">
        <v>8</v>
      </c>
      <c r="D71" s="44">
        <v>12</v>
      </c>
      <c r="E71" s="61" t="s">
        <v>140</v>
      </c>
    </row>
    <row r="72" spans="1:5" ht="18.75">
      <c r="A72" s="94" t="s">
        <v>123</v>
      </c>
      <c r="B72" s="95"/>
      <c r="C72" s="95"/>
      <c r="D72" s="95"/>
      <c r="E72" s="96"/>
    </row>
    <row r="73" spans="1:5" ht="19.5">
      <c r="A73" s="62" t="s">
        <v>79</v>
      </c>
      <c r="B73" s="63" t="s">
        <v>80</v>
      </c>
      <c r="C73" s="53">
        <v>39.567</v>
      </c>
      <c r="D73" s="53">
        <v>39.672</v>
      </c>
      <c r="E73" s="54">
        <f>SUM(C73/D73*100)</f>
        <v>99.73532970356928</v>
      </c>
    </row>
    <row r="74" spans="1:5" ht="19.5">
      <c r="A74" s="9" t="s">
        <v>71</v>
      </c>
      <c r="B74" s="40"/>
      <c r="C74" s="41"/>
      <c r="D74" s="41"/>
      <c r="E74" s="52"/>
    </row>
    <row r="75" spans="1:5" ht="19.5">
      <c r="A75" s="20" t="s">
        <v>72</v>
      </c>
      <c r="B75" s="18" t="s">
        <v>60</v>
      </c>
      <c r="C75" s="1">
        <v>13.193</v>
      </c>
      <c r="D75" s="1">
        <v>13.229</v>
      </c>
      <c r="E75" s="48">
        <f>SUM(C75/D75*100)</f>
        <v>99.72787058734599</v>
      </c>
    </row>
    <row r="76" spans="1:5" ht="18.75">
      <c r="A76" s="17" t="s">
        <v>73</v>
      </c>
      <c r="B76" s="18" t="s">
        <v>60</v>
      </c>
      <c r="C76" s="1"/>
      <c r="D76" s="1"/>
      <c r="E76" s="48"/>
    </row>
    <row r="77" spans="1:5" ht="19.5">
      <c r="A77" s="20" t="s">
        <v>74</v>
      </c>
      <c r="B77" s="18" t="s">
        <v>60</v>
      </c>
      <c r="C77" s="1">
        <v>0.765</v>
      </c>
      <c r="D77" s="1">
        <v>0.742</v>
      </c>
      <c r="E77" s="48">
        <f>SUM(C77/D77*100)</f>
        <v>103.09973045822103</v>
      </c>
    </row>
    <row r="78" spans="1:5" ht="19.5">
      <c r="A78" s="20" t="s">
        <v>75</v>
      </c>
      <c r="B78" s="18" t="s">
        <v>60</v>
      </c>
      <c r="C78" s="1">
        <v>3.472</v>
      </c>
      <c r="D78" s="1">
        <v>3.456</v>
      </c>
      <c r="E78" s="48">
        <f>SUM(C78/D78*100)</f>
        <v>100.46296296296295</v>
      </c>
    </row>
    <row r="79" spans="1:5" ht="18.75">
      <c r="A79" s="17" t="s">
        <v>76</v>
      </c>
      <c r="B79" s="18" t="s">
        <v>60</v>
      </c>
      <c r="C79" s="1">
        <v>0.259</v>
      </c>
      <c r="D79" s="1">
        <v>0.296</v>
      </c>
      <c r="E79" s="48">
        <f>SUM(C79/D79*100)</f>
        <v>87.50000000000001</v>
      </c>
    </row>
    <row r="80" spans="1:5" ht="58.5">
      <c r="A80" s="20" t="s">
        <v>77</v>
      </c>
      <c r="B80" s="18" t="s">
        <v>23</v>
      </c>
      <c r="C80" s="1">
        <v>25.9</v>
      </c>
      <c r="D80" s="1">
        <v>25.8</v>
      </c>
      <c r="E80" s="58" t="s">
        <v>146</v>
      </c>
    </row>
    <row r="81" spans="1:5" ht="18.75">
      <c r="A81" s="17" t="s">
        <v>97</v>
      </c>
      <c r="B81" s="18" t="s">
        <v>23</v>
      </c>
      <c r="C81" s="1">
        <v>0.015</v>
      </c>
      <c r="D81" s="1">
        <v>0.015</v>
      </c>
      <c r="E81" s="58" t="s">
        <v>142</v>
      </c>
    </row>
    <row r="82" spans="1:5" ht="18.75">
      <c r="A82" s="17" t="s">
        <v>96</v>
      </c>
      <c r="B82" s="18" t="s">
        <v>23</v>
      </c>
      <c r="C82" s="1">
        <v>0.12</v>
      </c>
      <c r="D82" s="1">
        <v>0.12</v>
      </c>
      <c r="E82" s="58" t="s">
        <v>142</v>
      </c>
    </row>
    <row r="83" spans="1:5" ht="18.75">
      <c r="A83" s="19" t="s">
        <v>99</v>
      </c>
      <c r="B83" s="18" t="s">
        <v>23</v>
      </c>
      <c r="C83" s="1"/>
      <c r="D83" s="1"/>
      <c r="E83" s="58"/>
    </row>
    <row r="84" spans="1:5" ht="18.75">
      <c r="A84" s="19" t="s">
        <v>100</v>
      </c>
      <c r="B84" s="18" t="s">
        <v>23</v>
      </c>
      <c r="C84" s="1">
        <v>2.45</v>
      </c>
      <c r="D84" s="1">
        <v>2.45</v>
      </c>
      <c r="E84" s="58" t="s">
        <v>142</v>
      </c>
    </row>
    <row r="85" spans="1:5" ht="18.75">
      <c r="A85" s="19" t="s">
        <v>101</v>
      </c>
      <c r="B85" s="18" t="s">
        <v>23</v>
      </c>
      <c r="C85" s="1">
        <v>0.56</v>
      </c>
      <c r="D85" s="1">
        <v>0.56</v>
      </c>
      <c r="E85" s="58" t="s">
        <v>142</v>
      </c>
    </row>
    <row r="86" spans="1:5" ht="18.75">
      <c r="A86" s="19" t="s">
        <v>36</v>
      </c>
      <c r="B86" s="18" t="s">
        <v>23</v>
      </c>
      <c r="C86" s="1">
        <v>0.11</v>
      </c>
      <c r="D86" s="1">
        <v>0.11</v>
      </c>
      <c r="E86" s="58" t="s">
        <v>142</v>
      </c>
    </row>
    <row r="87" spans="1:5" ht="56.25">
      <c r="A87" s="17" t="s">
        <v>133</v>
      </c>
      <c r="B87" s="14" t="s">
        <v>23</v>
      </c>
      <c r="C87" s="1">
        <v>1.8</v>
      </c>
      <c r="D87" s="1">
        <v>1.8</v>
      </c>
      <c r="E87" s="58"/>
    </row>
    <row r="88" spans="1:5" ht="18.75">
      <c r="A88" s="19" t="s">
        <v>102</v>
      </c>
      <c r="B88" s="14" t="s">
        <v>23</v>
      </c>
      <c r="C88" s="1">
        <v>1.67</v>
      </c>
      <c r="D88" s="1">
        <v>1.67</v>
      </c>
      <c r="E88" s="58" t="s">
        <v>142</v>
      </c>
    </row>
    <row r="89" spans="1:5" ht="18.75">
      <c r="A89" s="19" t="s">
        <v>125</v>
      </c>
      <c r="B89" s="40" t="s">
        <v>23</v>
      </c>
      <c r="C89" s="41">
        <v>12.7</v>
      </c>
      <c r="D89" s="41">
        <v>12.7</v>
      </c>
      <c r="E89" s="61" t="s">
        <v>142</v>
      </c>
    </row>
    <row r="90" spans="1:5" ht="75">
      <c r="A90" s="64" t="s">
        <v>126</v>
      </c>
      <c r="B90" s="60" t="s">
        <v>23</v>
      </c>
      <c r="C90" s="41">
        <v>5.9</v>
      </c>
      <c r="D90" s="41">
        <v>8.1</v>
      </c>
      <c r="E90" s="61" t="s">
        <v>141</v>
      </c>
    </row>
    <row r="91" spans="1:5" ht="18.75">
      <c r="A91" s="94" t="s">
        <v>78</v>
      </c>
      <c r="B91" s="95"/>
      <c r="C91" s="95"/>
      <c r="D91" s="95"/>
      <c r="E91" s="96"/>
    </row>
    <row r="92" spans="1:5" ht="19.5">
      <c r="A92" s="20" t="s">
        <v>81</v>
      </c>
      <c r="B92" s="18" t="s">
        <v>80</v>
      </c>
      <c r="C92" s="6">
        <v>13.193</v>
      </c>
      <c r="D92" s="31">
        <v>13.229</v>
      </c>
      <c r="E92" s="48">
        <f>SUM(C92/D92*100)</f>
        <v>99.72787058734599</v>
      </c>
    </row>
    <row r="93" spans="1:5" ht="19.5">
      <c r="A93" s="9" t="s">
        <v>82</v>
      </c>
      <c r="B93" s="18"/>
      <c r="C93" s="6"/>
      <c r="D93" s="1"/>
      <c r="E93" s="48"/>
    </row>
    <row r="94" spans="1:5" ht="18.75">
      <c r="A94" s="65" t="s">
        <v>97</v>
      </c>
      <c r="B94" s="14" t="s">
        <v>80</v>
      </c>
      <c r="C94" s="6">
        <v>0.007</v>
      </c>
      <c r="D94" s="31">
        <v>0.005</v>
      </c>
      <c r="E94" s="48">
        <f>SUM(C94/D94*100)</f>
        <v>140</v>
      </c>
    </row>
    <row r="95" spans="1:5" ht="18.75">
      <c r="A95" s="65" t="s">
        <v>96</v>
      </c>
      <c r="B95" s="14" t="s">
        <v>80</v>
      </c>
      <c r="C95" s="6"/>
      <c r="D95" s="31"/>
      <c r="E95" s="48"/>
    </row>
    <row r="96" spans="1:5" ht="18.75">
      <c r="A96" s="66" t="s">
        <v>99</v>
      </c>
      <c r="B96" s="18" t="s">
        <v>80</v>
      </c>
      <c r="C96" s="6">
        <v>0.38</v>
      </c>
      <c r="D96" s="22" t="s">
        <v>134</v>
      </c>
      <c r="E96" s="48">
        <f aca="true" t="shared" si="1" ref="E96:E107">SUM(C96/D96*100)</f>
        <v>97.43589743589743</v>
      </c>
    </row>
    <row r="97" spans="1:5" ht="18.75">
      <c r="A97" s="66" t="s">
        <v>100</v>
      </c>
      <c r="B97" s="18" t="s">
        <v>80</v>
      </c>
      <c r="C97" s="6">
        <v>1.53</v>
      </c>
      <c r="D97" s="1">
        <v>1.201</v>
      </c>
      <c r="E97" s="48">
        <f t="shared" si="1"/>
        <v>127.39383846794337</v>
      </c>
    </row>
    <row r="98" spans="1:5" ht="18.75">
      <c r="A98" s="66" t="s">
        <v>101</v>
      </c>
      <c r="B98" s="18" t="s">
        <v>80</v>
      </c>
      <c r="C98" s="6">
        <v>0.943</v>
      </c>
      <c r="D98" s="1">
        <v>0.859</v>
      </c>
      <c r="E98" s="48">
        <f t="shared" si="1"/>
        <v>109.77881257275901</v>
      </c>
    </row>
    <row r="99" spans="1:5" ht="18.75">
      <c r="A99" s="66" t="s">
        <v>36</v>
      </c>
      <c r="B99" s="18" t="s">
        <v>80</v>
      </c>
      <c r="C99" s="6">
        <v>0.856</v>
      </c>
      <c r="D99" s="1">
        <v>0.807</v>
      </c>
      <c r="E99" s="48">
        <f t="shared" si="1"/>
        <v>106.07187112763322</v>
      </c>
    </row>
    <row r="100" spans="1:5" ht="56.25">
      <c r="A100" s="17" t="s">
        <v>133</v>
      </c>
      <c r="B100" s="18"/>
      <c r="C100" s="6">
        <v>0.231</v>
      </c>
      <c r="D100" s="38">
        <v>0.223</v>
      </c>
      <c r="E100" s="48">
        <f t="shared" si="1"/>
        <v>103.58744394618836</v>
      </c>
    </row>
    <row r="101" spans="1:5" ht="18.75">
      <c r="A101" s="66" t="s">
        <v>102</v>
      </c>
      <c r="B101" s="18" t="s">
        <v>80</v>
      </c>
      <c r="C101" s="6">
        <v>2.051</v>
      </c>
      <c r="D101" s="38">
        <v>2.006</v>
      </c>
      <c r="E101" s="48">
        <f t="shared" si="1"/>
        <v>102.24327018943174</v>
      </c>
    </row>
    <row r="102" spans="1:5" ht="37.5">
      <c r="A102" s="17" t="s">
        <v>98</v>
      </c>
      <c r="B102" s="18" t="s">
        <v>80</v>
      </c>
      <c r="C102" s="6">
        <v>0.82</v>
      </c>
      <c r="D102" s="38">
        <v>0.861</v>
      </c>
      <c r="E102" s="48">
        <f t="shared" si="1"/>
        <v>95.23809523809523</v>
      </c>
    </row>
    <row r="103" spans="1:5" ht="18.75">
      <c r="A103" s="66" t="s">
        <v>103</v>
      </c>
      <c r="B103" s="67" t="s">
        <v>60</v>
      </c>
      <c r="C103" s="6">
        <v>1.841</v>
      </c>
      <c r="D103" s="38">
        <v>1.707</v>
      </c>
      <c r="E103" s="48">
        <f t="shared" si="1"/>
        <v>107.85002929115406</v>
      </c>
    </row>
    <row r="104" spans="1:5" ht="18.75">
      <c r="A104" s="66" t="s">
        <v>104</v>
      </c>
      <c r="B104" s="67" t="s">
        <v>60</v>
      </c>
      <c r="C104" s="6">
        <v>1.148</v>
      </c>
      <c r="D104" s="38">
        <v>1.184</v>
      </c>
      <c r="E104" s="48">
        <f t="shared" si="1"/>
        <v>96.95945945945945</v>
      </c>
    </row>
    <row r="105" spans="1:5" ht="37.5">
      <c r="A105" s="65" t="s">
        <v>105</v>
      </c>
      <c r="B105" s="67" t="s">
        <v>60</v>
      </c>
      <c r="C105" s="6"/>
      <c r="D105" s="38"/>
      <c r="E105" s="48"/>
    </row>
    <row r="106" spans="1:5" ht="18.75">
      <c r="A106" s="66" t="s">
        <v>107</v>
      </c>
      <c r="B106" s="14" t="s">
        <v>80</v>
      </c>
      <c r="C106" s="6">
        <v>3.386</v>
      </c>
      <c r="D106" s="38">
        <v>3.751</v>
      </c>
      <c r="E106" s="48">
        <f t="shared" si="1"/>
        <v>90.2692615302586</v>
      </c>
    </row>
    <row r="107" spans="1:5" ht="75">
      <c r="A107" s="68" t="s">
        <v>119</v>
      </c>
      <c r="B107" s="14" t="s">
        <v>80</v>
      </c>
      <c r="C107" s="38">
        <v>1.918</v>
      </c>
      <c r="D107" s="38">
        <v>1.873</v>
      </c>
      <c r="E107" s="48">
        <f t="shared" si="1"/>
        <v>102.40256273358249</v>
      </c>
    </row>
    <row r="108" spans="1:5" ht="18.75">
      <c r="A108" s="69" t="s">
        <v>106</v>
      </c>
      <c r="B108" s="67"/>
      <c r="C108" s="38"/>
      <c r="D108" s="38"/>
      <c r="E108" s="52"/>
    </row>
    <row r="109" spans="1:5" ht="18.75">
      <c r="A109" s="70" t="s">
        <v>103</v>
      </c>
      <c r="B109" s="18" t="s">
        <v>80</v>
      </c>
      <c r="C109" s="71">
        <v>1.462</v>
      </c>
      <c r="D109" s="71">
        <v>1.441</v>
      </c>
      <c r="E109" s="72">
        <f>SUM(C109/D109*100)</f>
        <v>101.45732130464955</v>
      </c>
    </row>
    <row r="110" spans="1:5" ht="18.75">
      <c r="A110" s="70" t="s">
        <v>108</v>
      </c>
      <c r="B110" s="14" t="s">
        <v>60</v>
      </c>
      <c r="C110" s="73"/>
      <c r="D110" s="73"/>
      <c r="E110" s="74"/>
    </row>
    <row r="111" spans="1:5" ht="18.75">
      <c r="A111" s="70" t="s">
        <v>109</v>
      </c>
      <c r="B111" s="18" t="s">
        <v>80</v>
      </c>
      <c r="C111" s="71">
        <v>0.193</v>
      </c>
      <c r="D111" s="71">
        <v>0.177</v>
      </c>
      <c r="E111" s="75">
        <f>SUM(C111/D111*100)</f>
        <v>109.03954802259888</v>
      </c>
    </row>
    <row r="112" spans="1:5" ht="18.75">
      <c r="A112" s="70" t="s">
        <v>110</v>
      </c>
      <c r="B112" s="18" t="s">
        <v>80</v>
      </c>
      <c r="C112" s="38"/>
      <c r="D112" s="38">
        <v>0</v>
      </c>
      <c r="E112" s="52"/>
    </row>
    <row r="113" spans="1:5" ht="18.75">
      <c r="A113" s="70" t="s">
        <v>111</v>
      </c>
      <c r="B113" s="18" t="s">
        <v>80</v>
      </c>
      <c r="C113" s="38">
        <v>0.006</v>
      </c>
      <c r="D113" s="38">
        <v>0.006</v>
      </c>
      <c r="E113" s="52"/>
    </row>
    <row r="114" spans="1:5" ht="18.75">
      <c r="A114" s="70" t="s">
        <v>112</v>
      </c>
      <c r="B114" s="14" t="s">
        <v>60</v>
      </c>
      <c r="C114" s="1">
        <v>0.246</v>
      </c>
      <c r="D114" s="1">
        <v>0.249</v>
      </c>
      <c r="E114" s="76">
        <f>SUM(C114/D114*100)</f>
        <v>98.79518072289156</v>
      </c>
    </row>
    <row r="115" spans="1:5" ht="18.75">
      <c r="A115" s="70" t="s">
        <v>107</v>
      </c>
      <c r="B115" s="14" t="s">
        <v>60</v>
      </c>
      <c r="C115" s="1">
        <v>0.011</v>
      </c>
      <c r="D115" s="1">
        <v>0.013</v>
      </c>
      <c r="E115" s="52"/>
    </row>
    <row r="116" spans="1:5" ht="39">
      <c r="A116" s="77" t="s">
        <v>83</v>
      </c>
      <c r="B116" s="14" t="s">
        <v>23</v>
      </c>
      <c r="C116" s="31">
        <v>1.9</v>
      </c>
      <c r="D116" s="31">
        <v>2.1</v>
      </c>
      <c r="E116" s="52">
        <v>-0.2</v>
      </c>
    </row>
    <row r="117" spans="1:5" ht="19.5">
      <c r="A117" s="20" t="s">
        <v>84</v>
      </c>
      <c r="B117" s="18" t="s">
        <v>27</v>
      </c>
      <c r="C117" s="1">
        <v>13158.29</v>
      </c>
      <c r="D117" s="1">
        <v>12205.74</v>
      </c>
      <c r="E117" s="48">
        <v>108.03</v>
      </c>
    </row>
    <row r="118" spans="1:5" ht="39">
      <c r="A118" s="20" t="s">
        <v>85</v>
      </c>
      <c r="B118" s="18" t="s">
        <v>27</v>
      </c>
      <c r="C118" s="1">
        <v>24375</v>
      </c>
      <c r="D118" s="1">
        <v>22204</v>
      </c>
      <c r="E118" s="48">
        <f>SUM(C118/D118*100)</f>
        <v>109.77751756440281</v>
      </c>
    </row>
    <row r="119" spans="1:5" ht="19.5">
      <c r="A119" s="9" t="s">
        <v>82</v>
      </c>
      <c r="B119" s="67"/>
      <c r="C119" s="38"/>
      <c r="D119" s="38"/>
      <c r="E119" s="48"/>
    </row>
    <row r="120" spans="1:5" ht="18.75">
      <c r="A120" s="65" t="s">
        <v>97</v>
      </c>
      <c r="B120" s="14" t="s">
        <v>27</v>
      </c>
      <c r="C120" s="78">
        <v>16509</v>
      </c>
      <c r="D120" s="78">
        <v>16250</v>
      </c>
      <c r="E120" s="48">
        <f>SUM(C120/D120*100)</f>
        <v>101.59384615384614</v>
      </c>
    </row>
    <row r="121" spans="1:5" ht="18.75">
      <c r="A121" s="65" t="s">
        <v>96</v>
      </c>
      <c r="B121" s="14" t="s">
        <v>27</v>
      </c>
      <c r="C121" s="31"/>
      <c r="D121" s="31"/>
      <c r="E121" s="48"/>
    </row>
    <row r="122" spans="1:5" ht="18.75">
      <c r="A122" s="66" t="s">
        <v>99</v>
      </c>
      <c r="B122" s="18" t="s">
        <v>27</v>
      </c>
      <c r="C122" s="1">
        <v>34598</v>
      </c>
      <c r="D122" s="1">
        <v>31250</v>
      </c>
      <c r="E122" s="48">
        <f aca="true" t="shared" si="2" ref="E122:E130">SUM(C122/D122*100)</f>
        <v>110.71359999999999</v>
      </c>
    </row>
    <row r="123" spans="1:5" ht="18.75">
      <c r="A123" s="66" t="s">
        <v>100</v>
      </c>
      <c r="B123" s="18" t="s">
        <v>27</v>
      </c>
      <c r="C123" s="1">
        <v>23366</v>
      </c>
      <c r="D123" s="1">
        <v>23256</v>
      </c>
      <c r="E123" s="48">
        <f t="shared" si="2"/>
        <v>100.47299621603028</v>
      </c>
    </row>
    <row r="124" spans="1:5" ht="18.75">
      <c r="A124" s="66" t="s">
        <v>101</v>
      </c>
      <c r="B124" s="18" t="s">
        <v>27</v>
      </c>
      <c r="C124" s="1">
        <v>28065</v>
      </c>
      <c r="D124" s="1">
        <v>26392</v>
      </c>
      <c r="E124" s="48">
        <f t="shared" si="2"/>
        <v>106.33904213398</v>
      </c>
    </row>
    <row r="125" spans="1:5" ht="18.75">
      <c r="A125" s="66" t="s">
        <v>36</v>
      </c>
      <c r="B125" s="18" t="s">
        <v>27</v>
      </c>
      <c r="C125" s="1">
        <v>41827</v>
      </c>
      <c r="D125" s="1">
        <v>28987</v>
      </c>
      <c r="E125" s="48">
        <f t="shared" si="2"/>
        <v>144.29571877048332</v>
      </c>
    </row>
    <row r="126" spans="1:5" ht="56.25">
      <c r="A126" s="17" t="s">
        <v>133</v>
      </c>
      <c r="B126" s="18" t="s">
        <v>27</v>
      </c>
      <c r="C126" s="1">
        <v>23742</v>
      </c>
      <c r="D126" s="1">
        <v>20731</v>
      </c>
      <c r="E126" s="48">
        <f t="shared" si="2"/>
        <v>114.52414258839418</v>
      </c>
    </row>
    <row r="127" spans="1:5" ht="18.75">
      <c r="A127" s="66" t="s">
        <v>102</v>
      </c>
      <c r="B127" s="18" t="s">
        <v>27</v>
      </c>
      <c r="C127" s="1">
        <v>46751</v>
      </c>
      <c r="D127" s="1">
        <v>42222</v>
      </c>
      <c r="E127" s="48">
        <f t="shared" si="2"/>
        <v>110.72663540334422</v>
      </c>
    </row>
    <row r="128" spans="1:5" ht="37.5">
      <c r="A128" s="17" t="s">
        <v>98</v>
      </c>
      <c r="B128" s="18" t="s">
        <v>27</v>
      </c>
      <c r="C128" s="1">
        <v>41608</v>
      </c>
      <c r="D128" s="1">
        <v>33861</v>
      </c>
      <c r="E128" s="48">
        <f t="shared" si="2"/>
        <v>122.87882815037949</v>
      </c>
    </row>
    <row r="129" spans="1:5" ht="18.75">
      <c r="A129" s="66" t="s">
        <v>103</v>
      </c>
      <c r="B129" s="18" t="s">
        <v>27</v>
      </c>
      <c r="C129" s="1">
        <v>21557</v>
      </c>
      <c r="D129" s="1">
        <v>21010</v>
      </c>
      <c r="E129" s="48">
        <f t="shared" si="2"/>
        <v>102.60352213231793</v>
      </c>
    </row>
    <row r="130" spans="1:5" ht="18.75">
      <c r="A130" s="66" t="s">
        <v>104</v>
      </c>
      <c r="B130" s="18" t="s">
        <v>27</v>
      </c>
      <c r="C130" s="1">
        <v>25820</v>
      </c>
      <c r="D130" s="1">
        <v>20535</v>
      </c>
      <c r="E130" s="48">
        <f t="shared" si="2"/>
        <v>125.73654735816898</v>
      </c>
    </row>
    <row r="131" spans="1:5" ht="37.5">
      <c r="A131" s="65" t="s">
        <v>105</v>
      </c>
      <c r="B131" s="18" t="s">
        <v>27</v>
      </c>
      <c r="C131" s="1"/>
      <c r="D131" s="1"/>
      <c r="E131" s="48"/>
    </row>
    <row r="132" spans="1:5" ht="18.75">
      <c r="A132" s="66" t="s">
        <v>107</v>
      </c>
      <c r="B132" s="18" t="s">
        <v>27</v>
      </c>
      <c r="C132" s="1">
        <v>12786</v>
      </c>
      <c r="D132" s="1">
        <v>7757</v>
      </c>
      <c r="E132" s="48">
        <f>SUM(C132/D132*100)</f>
        <v>164.83176485754802</v>
      </c>
    </row>
    <row r="133" spans="1:5" ht="75">
      <c r="A133" s="68" t="s">
        <v>119</v>
      </c>
      <c r="B133" s="18" t="s">
        <v>60</v>
      </c>
      <c r="C133" s="1">
        <v>23341.46</v>
      </c>
      <c r="D133" s="1">
        <v>22701.57</v>
      </c>
      <c r="E133" s="48">
        <f>SUM(C133/D133*100)</f>
        <v>102.81870372842054</v>
      </c>
    </row>
    <row r="134" spans="1:5" ht="18.75">
      <c r="A134" s="69" t="s">
        <v>106</v>
      </c>
      <c r="B134" s="18" t="s">
        <v>27</v>
      </c>
      <c r="C134" s="1"/>
      <c r="D134" s="1"/>
      <c r="E134" s="48"/>
    </row>
    <row r="135" spans="1:5" ht="18.75">
      <c r="A135" s="70" t="s">
        <v>103</v>
      </c>
      <c r="B135" s="18" t="s">
        <v>27</v>
      </c>
      <c r="C135" s="1">
        <v>20919.86</v>
      </c>
      <c r="D135" s="1">
        <v>20186</v>
      </c>
      <c r="E135" s="48">
        <f>SUM(C135/D135*100)</f>
        <v>103.63548994352523</v>
      </c>
    </row>
    <row r="136" spans="1:5" ht="18.75">
      <c r="A136" s="70" t="s">
        <v>108</v>
      </c>
      <c r="B136" s="18" t="s">
        <v>27</v>
      </c>
      <c r="C136" s="1"/>
      <c r="D136" s="1">
        <v>0</v>
      </c>
      <c r="E136" s="48"/>
    </row>
    <row r="137" spans="1:5" ht="18.75">
      <c r="A137" s="70" t="s">
        <v>109</v>
      </c>
      <c r="B137" s="18" t="s">
        <v>27</v>
      </c>
      <c r="C137" s="1">
        <v>21733.64</v>
      </c>
      <c r="D137" s="1">
        <v>21263.84</v>
      </c>
      <c r="E137" s="48">
        <f>SUM(C137/D137*100)</f>
        <v>102.20938457023753</v>
      </c>
    </row>
    <row r="138" spans="1:5" ht="18.75">
      <c r="A138" s="70" t="s">
        <v>110</v>
      </c>
      <c r="B138" s="18" t="s">
        <v>27</v>
      </c>
      <c r="C138" s="1"/>
      <c r="D138" s="1">
        <v>0</v>
      </c>
      <c r="E138" s="48"/>
    </row>
    <row r="139" spans="1:5" ht="18.75">
      <c r="A139" s="70" t="s">
        <v>111</v>
      </c>
      <c r="B139" s="18" t="s">
        <v>27</v>
      </c>
      <c r="C139" s="1">
        <v>35472.22</v>
      </c>
      <c r="D139" s="1">
        <v>36236.11</v>
      </c>
      <c r="E139" s="48">
        <f aca="true" t="shared" si="3" ref="E139:E144">SUM(C139/D139*100)</f>
        <v>97.89190947924598</v>
      </c>
    </row>
    <row r="140" spans="1:5" ht="18.75">
      <c r="A140" s="70" t="s">
        <v>112</v>
      </c>
      <c r="B140" s="18" t="s">
        <v>27</v>
      </c>
      <c r="C140" s="1">
        <v>39038.79</v>
      </c>
      <c r="D140" s="1">
        <v>38455.79</v>
      </c>
      <c r="E140" s="48">
        <f t="shared" si="3"/>
        <v>101.51602658533345</v>
      </c>
    </row>
    <row r="141" spans="1:5" ht="18.75">
      <c r="A141" s="70" t="s">
        <v>107</v>
      </c>
      <c r="B141" s="18" t="s">
        <v>27</v>
      </c>
      <c r="C141" s="1">
        <v>16004.39</v>
      </c>
      <c r="D141" s="1">
        <v>13119.87</v>
      </c>
      <c r="E141" s="48">
        <f t="shared" si="3"/>
        <v>121.98588857968866</v>
      </c>
    </row>
    <row r="142" spans="1:9" ht="19.5">
      <c r="A142" s="79" t="s">
        <v>86</v>
      </c>
      <c r="B142" s="18" t="s">
        <v>17</v>
      </c>
      <c r="C142" s="1">
        <v>85.2013</v>
      </c>
      <c r="D142" s="1">
        <v>79.4806</v>
      </c>
      <c r="E142" s="48">
        <f t="shared" si="3"/>
        <v>107.19760545340624</v>
      </c>
      <c r="I142" s="80"/>
    </row>
    <row r="143" spans="1:5" ht="19.5">
      <c r="A143" s="81" t="s">
        <v>87</v>
      </c>
      <c r="B143" s="18" t="s">
        <v>17</v>
      </c>
      <c r="C143" s="41">
        <v>3944.079</v>
      </c>
      <c r="D143" s="41">
        <v>3604.353</v>
      </c>
      <c r="E143" s="48">
        <f t="shared" si="3"/>
        <v>109.42543640980782</v>
      </c>
    </row>
    <row r="144" spans="1:5" ht="39">
      <c r="A144" s="20" t="s">
        <v>129</v>
      </c>
      <c r="B144" s="18" t="s">
        <v>27</v>
      </c>
      <c r="C144" s="1">
        <v>9398</v>
      </c>
      <c r="D144" s="1">
        <v>9281.33</v>
      </c>
      <c r="E144" s="48">
        <f t="shared" si="3"/>
        <v>101.25703966996109</v>
      </c>
    </row>
    <row r="145" spans="1:5" ht="58.5">
      <c r="A145" s="20" t="s">
        <v>88</v>
      </c>
      <c r="B145" s="18" t="s">
        <v>89</v>
      </c>
      <c r="C145" s="21">
        <f>SUM(C117/C144)</f>
        <v>1.4001159821238562</v>
      </c>
      <c r="D145" s="21">
        <f>SUM(D117/D144)</f>
        <v>1.3150852302417864</v>
      </c>
      <c r="E145" s="48">
        <v>0.08</v>
      </c>
    </row>
    <row r="146" spans="1:5" ht="39">
      <c r="A146" s="20" t="s">
        <v>90</v>
      </c>
      <c r="B146" s="18" t="s">
        <v>60</v>
      </c>
      <c r="C146" s="1">
        <v>9.175</v>
      </c>
      <c r="D146" s="1">
        <v>9.175</v>
      </c>
      <c r="E146" s="48">
        <f>SUM(C146/D146*100)</f>
        <v>100</v>
      </c>
    </row>
    <row r="147" spans="1:5" ht="39">
      <c r="A147" s="20" t="s">
        <v>91</v>
      </c>
      <c r="B147" s="18" t="s">
        <v>23</v>
      </c>
      <c r="C147" s="1">
        <v>23</v>
      </c>
      <c r="D147" s="1">
        <v>23</v>
      </c>
      <c r="E147" s="58" t="s">
        <v>142</v>
      </c>
    </row>
    <row r="148" spans="1:5" ht="19.5">
      <c r="A148" s="20" t="s">
        <v>92</v>
      </c>
      <c r="B148" s="60" t="s">
        <v>94</v>
      </c>
      <c r="C148" s="1">
        <v>0</v>
      </c>
      <c r="D148" s="1">
        <v>494</v>
      </c>
      <c r="E148" s="48"/>
    </row>
    <row r="149" spans="1:5" ht="18.75">
      <c r="A149" s="82" t="s">
        <v>93</v>
      </c>
      <c r="B149" s="60" t="s">
        <v>94</v>
      </c>
      <c r="C149" s="83">
        <v>0</v>
      </c>
      <c r="D149" s="83">
        <v>0</v>
      </c>
      <c r="E149" s="84"/>
    </row>
    <row r="150" spans="1:5" ht="18.75">
      <c r="A150" s="97" t="s">
        <v>95</v>
      </c>
      <c r="B150" s="97"/>
      <c r="C150" s="97"/>
      <c r="D150" s="97"/>
      <c r="E150" s="97"/>
    </row>
    <row r="151" spans="1:5" ht="46.5" customHeight="1">
      <c r="A151" s="105" t="s">
        <v>127</v>
      </c>
      <c r="B151" s="105"/>
      <c r="C151" s="105"/>
      <c r="D151" s="105"/>
      <c r="E151" s="105"/>
    </row>
    <row r="152" spans="1:7" ht="40.5" customHeight="1">
      <c r="A152" s="93" t="s">
        <v>128</v>
      </c>
      <c r="B152" s="93"/>
      <c r="C152" s="93"/>
      <c r="D152" s="93"/>
      <c r="E152" s="93"/>
      <c r="F152" s="91"/>
      <c r="G152" s="91"/>
    </row>
    <row r="153" spans="1:7" ht="18.75" customHeight="1">
      <c r="A153" s="91"/>
      <c r="B153" s="91"/>
      <c r="C153" s="91"/>
      <c r="D153" s="91"/>
      <c r="E153" s="91"/>
      <c r="F153" s="91"/>
      <c r="G153" s="91"/>
    </row>
    <row r="154" spans="1:7" ht="18.75" customHeight="1">
      <c r="A154" s="97"/>
      <c r="B154" s="97"/>
      <c r="C154" s="97"/>
      <c r="D154" s="97"/>
      <c r="E154" s="97"/>
      <c r="F154" s="97"/>
      <c r="G154" s="97"/>
    </row>
    <row r="155" spans="1:7" ht="18.75" customHeight="1">
      <c r="A155" s="97"/>
      <c r="B155" s="97"/>
      <c r="C155" s="97"/>
      <c r="D155" s="97"/>
      <c r="E155" s="97"/>
      <c r="F155" s="97"/>
      <c r="G155" s="97"/>
    </row>
    <row r="156" ht="12.75">
      <c r="D156" s="2"/>
    </row>
    <row r="157" ht="12.75">
      <c r="D157" s="2"/>
    </row>
    <row r="158" spans="1:4" ht="60" customHeight="1">
      <c r="A158" s="92"/>
      <c r="D158" s="2"/>
    </row>
    <row r="159" spans="1:5" ht="58.5" customHeight="1">
      <c r="A159" s="85"/>
      <c r="B159" s="86"/>
      <c r="C159" s="87"/>
      <c r="D159" s="88"/>
      <c r="E159" s="89"/>
    </row>
    <row r="160" ht="44.25" customHeight="1"/>
  </sheetData>
  <sheetProtection/>
  <mergeCells count="12">
    <mergeCell ref="A4:E4"/>
    <mergeCell ref="A24:E24"/>
    <mergeCell ref="A55:E55"/>
    <mergeCell ref="A1:E1"/>
    <mergeCell ref="A2:E2"/>
    <mergeCell ref="A151:E151"/>
    <mergeCell ref="A152:E152"/>
    <mergeCell ref="A72:E72"/>
    <mergeCell ref="A91:E91"/>
    <mergeCell ref="A150:E150"/>
    <mergeCell ref="A154:G154"/>
    <mergeCell ref="A155:G155"/>
  </mergeCells>
  <printOptions/>
  <pageMargins left="0.8267716535433072" right="0.2362204724409449" top="0.35433070866141736" bottom="0.35433070866141736" header="0.31496062992125984" footer="0.31496062992125984"/>
  <pageSetup fitToHeight="4" horizontalDpi="600" verticalDpi="600" orientation="portrait" paperSize="9" scale="58" r:id="rId1"/>
  <rowBreaks count="2" manualBreakCount="2">
    <brk id="36" max="255" man="1"/>
    <brk id="8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view="pageBreakPreview" zoomScale="75" zoomScaleNormal="75" zoomScaleSheetLayoutView="75" zoomScalePageLayoutView="0" workbookViewId="0" topLeftCell="A1">
      <selection activeCell="A5" sqref="A5:N5"/>
    </sheetView>
  </sheetViews>
  <sheetFormatPr defaultColWidth="9.00390625" defaultRowHeight="12.75"/>
  <sheetData>
    <row r="2" spans="1:14" ht="38.25" customHeight="1">
      <c r="A2" s="111" t="s">
        <v>132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01.25" customHeight="1">
      <c r="A3" s="110" t="s">
        <v>131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4" ht="34.5" customHeight="1">
      <c r="A4" s="112" t="s">
        <v>130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ht="53.25" customHeight="1">
      <c r="A5" s="106" t="s">
        <v>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55.5" customHeight="1">
      <c r="A6" s="106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58.5" customHeight="1">
      <c r="A7" s="106" t="s">
        <v>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</row>
    <row r="8" spans="1:14" ht="60" customHeight="1">
      <c r="A8" s="106" t="s">
        <v>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46.5" customHeight="1">
      <c r="A9" s="106" t="s">
        <v>4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ht="57.75" customHeight="1">
      <c r="A10" s="106" t="s">
        <v>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40.5" customHeight="1">
      <c r="A11" s="108" t="s">
        <v>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ht="45" customHeight="1">
      <c r="A12" s="106" t="s">
        <v>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24" customHeight="1">
      <c r="A13" s="109" t="s">
        <v>8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ht="42.75" customHeight="1">
      <c r="A14" s="107" t="s">
        <v>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</row>
  </sheetData>
  <sheetProtection/>
  <mergeCells count="13">
    <mergeCell ref="A3:N3"/>
    <mergeCell ref="A2:N2"/>
    <mergeCell ref="A4:N4"/>
    <mergeCell ref="A5:N5"/>
    <mergeCell ref="A6:N6"/>
    <mergeCell ref="A7:N7"/>
    <mergeCell ref="A8:N8"/>
    <mergeCell ref="A9:N9"/>
    <mergeCell ref="A14:N14"/>
    <mergeCell ref="A10:N10"/>
    <mergeCell ref="A11:N11"/>
    <mergeCell ref="A12:N12"/>
    <mergeCell ref="A13:N13"/>
  </mergeCells>
  <printOptions/>
  <pageMargins left="0.7874015748031497" right="0.3937007874015748" top="0.3937007874015748" bottom="0.3937007874015748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Орлова Юлия Анатольевна</cp:lastModifiedBy>
  <cp:lastPrinted>2017-03-01T02:39:53Z</cp:lastPrinted>
  <dcterms:created xsi:type="dcterms:W3CDTF">2006-03-06T08:26:24Z</dcterms:created>
  <dcterms:modified xsi:type="dcterms:W3CDTF">2017-08-21T07:00:52Z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