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120" windowWidth="19095" windowHeight="9750"/>
  </bookViews>
  <sheets>
    <sheet name="Отчет" sheetId="1" r:id="rId1"/>
  </sheets>
  <calcPr calcId="144525"/>
</workbook>
</file>

<file path=xl/calcChain.xml><?xml version="1.0" encoding="utf-8"?>
<calcChain xmlns="http://schemas.openxmlformats.org/spreadsheetml/2006/main">
  <c r="H17" i="1" l="1"/>
  <c r="C17" i="1"/>
  <c r="M17" i="1"/>
  <c r="K17" i="1"/>
  <c r="E17" i="1"/>
  <c r="B17" i="1"/>
  <c r="M16" i="1"/>
  <c r="K16" i="1"/>
  <c r="E16" i="1"/>
  <c r="B16" i="1"/>
  <c r="M15" i="1"/>
  <c r="K15" i="1"/>
  <c r="E15" i="1"/>
  <c r="B15" i="1"/>
  <c r="M13" i="1"/>
  <c r="K13" i="1"/>
  <c r="E13" i="1"/>
  <c r="B13" i="1"/>
  <c r="M12" i="1"/>
  <c r="K12" i="1"/>
  <c r="E12" i="1"/>
  <c r="B12" i="1"/>
  <c r="M11" i="1"/>
  <c r="L11" i="1"/>
  <c r="K11" i="1"/>
  <c r="J11" i="1"/>
  <c r="I11" i="1"/>
  <c r="H11" i="1"/>
  <c r="G11" i="1"/>
  <c r="F11" i="1"/>
  <c r="E11" i="1"/>
  <c r="D11" i="1"/>
  <c r="C11" i="1"/>
  <c r="B11" i="1"/>
  <c r="G10" i="1"/>
  <c r="F10" i="1"/>
  <c r="E10" i="1"/>
  <c r="D10" i="1"/>
  <c r="K9" i="1"/>
  <c r="J9" i="1"/>
  <c r="I9" i="1"/>
  <c r="F9" i="1"/>
  <c r="D9" i="1"/>
  <c r="M8" i="1"/>
  <c r="L8" i="1"/>
  <c r="I8" i="1"/>
  <c r="H8" i="1"/>
  <c r="D8" i="1"/>
  <c r="C8" i="1"/>
  <c r="L7" i="1"/>
  <c r="H7" i="1"/>
  <c r="C7" i="1"/>
  <c r="B7" i="1"/>
  <c r="A7" i="1"/>
</calcChain>
</file>

<file path=xl/sharedStrings.xml><?xml version="1.0" encoding="utf-8"?>
<sst xmlns="http://schemas.openxmlformats.org/spreadsheetml/2006/main" count="18" uniqueCount="18">
  <si>
    <t>Отчет № 7. 11.05.2018 16:25:35</t>
  </si>
  <si>
    <t>Дополнительные выборы  депутата Думы муниципального образования Слюдянский район шестого созыва по одномандатному избирательному округу № 14</t>
  </si>
  <si>
    <t>В руб.</t>
  </si>
  <si>
    <t>1</t>
  </si>
  <si>
    <t>1.</t>
  </si>
  <si>
    <t/>
  </si>
  <si>
    <t>2.</t>
  </si>
  <si>
    <t>3.</t>
  </si>
  <si>
    <t>4.</t>
  </si>
  <si>
    <t>Председатель</t>
  </si>
  <si>
    <t>Слюдянской ТИК</t>
  </si>
  <si>
    <t xml:space="preserve">    Н.Л. Лазарева</t>
  </si>
  <si>
    <t>(инициалы, фамилия)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</si>
  <si>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Сбербанк)</t>
  </si>
  <si>
    <t>Федулеев Дмитрий Игоревич</t>
  </si>
  <si>
    <t>По состоянию на 14.05.2018</t>
  </si>
  <si>
    <t>5.</t>
  </si>
  <si>
    <t>Четырнадцатый одномандатный избирательный округ (№ 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</si>
</sst>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2" xfId="0" quotePrefix="1" applyNumberFormat="1" applyFont="1" applyFill="1" applyBorder="1" applyAlignment="1">
      <alignment horizontal="center" vertical="center" wrapText="1"/>
    </xf>
    <xf numFmtId="0" fontId="6" fillId="2" borderId="2" xfId="0" quotePrefix="1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left"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380999</xdr:colOff>
      <xdr:row>18</xdr:row>
      <xdr:rowOff>157479</xdr:rowOff>
    </xdr:from>
    <xdr:to>
      <xdr:col>5</xdr:col>
      <xdr:colOff>149859</xdr:colOff>
      <xdr:row>21</xdr:row>
      <xdr:rowOff>116839</xdr:rowOff>
    </xdr:to>
    <xdr:sp macro="" textlink="">
      <xdr:nvSpPr>
        <xdr:cNvPr id="2" name="TextBox 1"/>
        <xdr:cNvSpPr txBox="1"/>
      </xdr:nvSpPr>
      <xdr:spPr>
        <a:xfrm>
          <a:off x="2621279" y="6931659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1"/>
  <sheetViews>
    <sheetView tabSelected="1" view="pageBreakPreview" topLeftCell="A4" zoomScaleNormal="100" zoomScaleSheetLayoutView="100" workbookViewId="0">
      <selection activeCell="D9" sqref="D9:E9"/>
    </sheetView>
  </sheetViews>
  <sheetFormatPr defaultRowHeight="15" x14ac:dyDescent="0.25"/>
  <cols>
    <col min="1" max="1" width="5.5703125" customWidth="1"/>
    <col min="2" max="2" width="27.140625" customWidth="1"/>
    <col min="3" max="3" width="9.28515625" customWidth="1"/>
    <col min="4" max="4" width="5.5703125" customWidth="1"/>
    <col min="5" max="5" width="21.85546875" customWidth="1"/>
    <col min="8" max="8" width="9.7109375" customWidth="1"/>
    <col min="11" max="11" width="21.85546875" customWidth="1"/>
    <col min="13" max="13" width="40" customWidth="1"/>
  </cols>
  <sheetData>
    <row r="1" spans="1:13" ht="14.45" customHeight="1" x14ac:dyDescent="0.25">
      <c r="M1" s="1" t="s">
        <v>0</v>
      </c>
    </row>
    <row r="2" spans="1:13" ht="205.9" customHeight="1" x14ac:dyDescent="0.25">
      <c r="A2" s="25" t="s">
        <v>13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15.75" x14ac:dyDescent="0.25">
      <c r="A3" s="26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15.75" x14ac:dyDescent="0.25">
      <c r="A4" s="26" t="s">
        <v>17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</row>
    <row r="5" spans="1:13" x14ac:dyDescent="0.25">
      <c r="M5" s="2" t="s">
        <v>15</v>
      </c>
    </row>
    <row r="6" spans="1:13" x14ac:dyDescent="0.25">
      <c r="M6" s="2" t="s">
        <v>2</v>
      </c>
    </row>
    <row r="7" spans="1:13" x14ac:dyDescent="0.25">
      <c r="A7" s="19" t="str">
        <f t="shared" ref="A7" si="0">"№
п/п"</f>
        <v>№
п/п</v>
      </c>
      <c r="B7" s="19" t="str">
        <f t="shared" ref="B7" si="1">"Фамилия, имя, отчество кандидата"</f>
        <v>Фамилия, имя, отчество кандидата</v>
      </c>
      <c r="C7" s="22" t="str">
        <f t="shared" ref="C7" si="2">"Поступило средств"</f>
        <v>Поступило средств</v>
      </c>
      <c r="D7" s="23"/>
      <c r="E7" s="23"/>
      <c r="F7" s="23"/>
      <c r="G7" s="24"/>
      <c r="H7" s="22" t="str">
        <f t="shared" ref="H7" si="3">"Израсходовано средств"</f>
        <v>Израсходовано средств</v>
      </c>
      <c r="I7" s="23"/>
      <c r="J7" s="23"/>
      <c r="K7" s="24"/>
      <c r="L7" s="22" t="str">
        <f t="shared" ref="L7" si="4">"Возвращено средств"</f>
        <v>Возвращено средств</v>
      </c>
      <c r="M7" s="24"/>
    </row>
    <row r="8" spans="1:13" ht="45.75" customHeight="1" x14ac:dyDescent="0.25">
      <c r="A8" s="20"/>
      <c r="B8" s="20"/>
      <c r="C8" s="19" t="str">
        <f t="shared" ref="C8" si="5">"всего"</f>
        <v>всего</v>
      </c>
      <c r="D8" s="22" t="str">
        <f t="shared" ref="D8" si="6">"из них"</f>
        <v>из них</v>
      </c>
      <c r="E8" s="23"/>
      <c r="F8" s="23"/>
      <c r="G8" s="24"/>
      <c r="H8" s="19" t="str">
        <f t="shared" ref="H8" si="7">"всего"</f>
        <v>всего</v>
      </c>
      <c r="I8" s="22" t="str">
        <f t="shared" ref="I8" si="8">"из них финансовые операции по расходованию средств на сумму, превышающую  100 тыс. рублей"</f>
        <v>из них финансовые операции по расходованию средств на сумму, превышающую  100 тыс. рублей</v>
      </c>
      <c r="J8" s="23"/>
      <c r="K8" s="24"/>
      <c r="L8" s="19" t="str">
        <f t="shared" ref="L8" si="9">"сумма, руб."</f>
        <v>сумма, руб.</v>
      </c>
      <c r="M8" s="19" t="str">
        <f t="shared" ref="M8" si="10">"основание возврата"</f>
        <v>основание возврата</v>
      </c>
    </row>
    <row r="9" spans="1:13" ht="56.25" customHeight="1" x14ac:dyDescent="0.25">
      <c r="A9" s="20"/>
      <c r="B9" s="20"/>
      <c r="C9" s="20"/>
      <c r="D9" s="22" t="str">
        <f t="shared" ref="D9" si="11">"пожертвования от юридических лиц на сумму, превышающую  100 тыс. рублей"</f>
        <v>пожертвования от юридических лиц на сумму, превышающую  100 тыс. рублей</v>
      </c>
      <c r="E9" s="24"/>
      <c r="F9" s="22" t="str">
        <f t="shared" ref="F9" si="12">"пожертвования от граждан на сумму, превышающую  30 тыс. рублей"</f>
        <v>пожертвования от граждан на сумму, превышающую  30 тыс. рублей</v>
      </c>
      <c r="G9" s="24"/>
      <c r="H9" s="20"/>
      <c r="I9" s="19" t="str">
        <f t="shared" ref="I9" si="13">"дата операции"</f>
        <v>дата операции</v>
      </c>
      <c r="J9" s="19" t="str">
        <f t="shared" ref="J9" si="14">"сумма, руб."</f>
        <v>сумма, руб.</v>
      </c>
      <c r="K9" s="19" t="str">
        <f t="shared" ref="K9" si="15">"назначение платежа"</f>
        <v>назначение платежа</v>
      </c>
      <c r="L9" s="20"/>
      <c r="M9" s="20"/>
    </row>
    <row r="10" spans="1:13" ht="38.25" x14ac:dyDescent="0.25">
      <c r="A10" s="21"/>
      <c r="B10" s="21"/>
      <c r="C10" s="21"/>
      <c r="D10" s="3" t="str">
        <f>"сумма, руб."</f>
        <v>сумма, руб.</v>
      </c>
      <c r="E10" s="3" t="str">
        <f>"наименование юридического лица"</f>
        <v>наименование юридического лица</v>
      </c>
      <c r="F10" s="3" t="str">
        <f>"сумма, руб."</f>
        <v>сумма, руб.</v>
      </c>
      <c r="G10" s="3" t="str">
        <f>"кол-во граждан"</f>
        <v>кол-во граждан</v>
      </c>
      <c r="H10" s="21"/>
      <c r="I10" s="21"/>
      <c r="J10" s="21"/>
      <c r="K10" s="21"/>
      <c r="L10" s="21"/>
      <c r="M10" s="21"/>
    </row>
    <row r="11" spans="1:13" x14ac:dyDescent="0.25">
      <c r="A11" s="4" t="s">
        <v>3</v>
      </c>
      <c r="B11" s="3" t="str">
        <f>"2"</f>
        <v>2</v>
      </c>
      <c r="C11" s="3" t="str">
        <f>"3"</f>
        <v>3</v>
      </c>
      <c r="D11" s="3" t="str">
        <f>"4"</f>
        <v>4</v>
      </c>
      <c r="E11" s="3" t="str">
        <f>"5"</f>
        <v>5</v>
      </c>
      <c r="F11" s="3" t="str">
        <f>"6"</f>
        <v>6</v>
      </c>
      <c r="G11" s="3" t="str">
        <f>"7"</f>
        <v>7</v>
      </c>
      <c r="H11" s="3" t="str">
        <f>"8"</f>
        <v>8</v>
      </c>
      <c r="I11" s="3" t="str">
        <f>"9"</f>
        <v>9</v>
      </c>
      <c r="J11" s="3" t="str">
        <f>"10"</f>
        <v>10</v>
      </c>
      <c r="K11" s="3" t="str">
        <f>"11"</f>
        <v>11</v>
      </c>
      <c r="L11" s="3" t="str">
        <f>"12"</f>
        <v>12</v>
      </c>
      <c r="M11" s="3" t="str">
        <f>"13"</f>
        <v>13</v>
      </c>
    </row>
    <row r="12" spans="1:13" x14ac:dyDescent="0.25">
      <c r="A12" s="5" t="s">
        <v>4</v>
      </c>
      <c r="B12" s="6" t="str">
        <f>"Каурцев Михаил Никитович"</f>
        <v>Каурцев Михаил Никитович</v>
      </c>
      <c r="C12" s="7">
        <v>20000</v>
      </c>
      <c r="D12" s="7"/>
      <c r="E12" s="6" t="str">
        <f>""</f>
        <v/>
      </c>
      <c r="F12" s="7"/>
      <c r="G12" s="8"/>
      <c r="H12" s="7">
        <v>16065</v>
      </c>
      <c r="I12" s="9"/>
      <c r="J12" s="7"/>
      <c r="K12" s="6" t="str">
        <f>""</f>
        <v/>
      </c>
      <c r="L12" s="7"/>
      <c r="M12" s="6" t="str">
        <f>""</f>
        <v/>
      </c>
    </row>
    <row r="13" spans="1:13" x14ac:dyDescent="0.25">
      <c r="A13" s="5" t="s">
        <v>6</v>
      </c>
      <c r="B13" s="6" t="str">
        <f>"Пинтаев Валерий Иванович"</f>
        <v>Пинтаев Валерий Иванович</v>
      </c>
      <c r="C13" s="7">
        <v>11497.56</v>
      </c>
      <c r="D13" s="7"/>
      <c r="E13" s="6" t="str">
        <f>""</f>
        <v/>
      </c>
      <c r="F13" s="7"/>
      <c r="G13" s="8"/>
      <c r="H13" s="7">
        <v>150</v>
      </c>
      <c r="I13" s="9"/>
      <c r="J13" s="7"/>
      <c r="K13" s="6" t="str">
        <f>""</f>
        <v/>
      </c>
      <c r="L13" s="7"/>
      <c r="M13" s="6" t="str">
        <f>""</f>
        <v/>
      </c>
    </row>
    <row r="14" spans="1:13" x14ac:dyDescent="0.25">
      <c r="A14" s="14" t="s">
        <v>7</v>
      </c>
      <c r="B14" s="6" t="s">
        <v>14</v>
      </c>
      <c r="C14" s="7">
        <v>100</v>
      </c>
      <c r="D14" s="7"/>
      <c r="E14" s="6"/>
      <c r="F14" s="7"/>
      <c r="G14" s="8"/>
      <c r="H14" s="7">
        <v>100</v>
      </c>
      <c r="I14" s="9"/>
      <c r="J14" s="7"/>
      <c r="K14" s="6"/>
      <c r="L14" s="7"/>
      <c r="M14" s="6"/>
    </row>
    <row r="15" spans="1:13" ht="25.5" x14ac:dyDescent="0.25">
      <c r="A15" s="14" t="s">
        <v>8</v>
      </c>
      <c r="B15" s="6" t="str">
        <f>"Цареградская Людмила Борисовна"</f>
        <v>Цареградская Людмила Борисовна</v>
      </c>
      <c r="C15" s="7">
        <v>100</v>
      </c>
      <c r="D15" s="7"/>
      <c r="E15" s="6" t="str">
        <f>""</f>
        <v/>
      </c>
      <c r="F15" s="7"/>
      <c r="G15" s="8"/>
      <c r="H15" s="7">
        <v>100</v>
      </c>
      <c r="I15" s="9"/>
      <c r="J15" s="7"/>
      <c r="K15" s="6" t="str">
        <f>""</f>
        <v/>
      </c>
      <c r="L15" s="7"/>
      <c r="M15" s="6" t="str">
        <f>""</f>
        <v/>
      </c>
    </row>
    <row r="16" spans="1:13" x14ac:dyDescent="0.25">
      <c r="A16" s="14" t="s">
        <v>16</v>
      </c>
      <c r="B16" s="6" t="str">
        <f>"Шеховцев Александр Петрович"</f>
        <v>Шеховцев Александр Петрович</v>
      </c>
      <c r="C16" s="7">
        <v>1000</v>
      </c>
      <c r="D16" s="7"/>
      <c r="E16" s="6" t="str">
        <f>""</f>
        <v/>
      </c>
      <c r="F16" s="7"/>
      <c r="G16" s="8"/>
      <c r="H16" s="7">
        <v>0</v>
      </c>
      <c r="I16" s="9"/>
      <c r="J16" s="7"/>
      <c r="K16" s="6" t="str">
        <f>""</f>
        <v/>
      </c>
      <c r="L16" s="7"/>
      <c r="M16" s="6" t="str">
        <f>""</f>
        <v/>
      </c>
    </row>
    <row r="17" spans="1:13" x14ac:dyDescent="0.25">
      <c r="A17" s="4" t="s">
        <v>5</v>
      </c>
      <c r="B17" s="10" t="str">
        <f>"Итого"</f>
        <v>Итого</v>
      </c>
      <c r="C17" s="11">
        <f>SUM(C12:C16)</f>
        <v>32697.559999999998</v>
      </c>
      <c r="D17" s="11">
        <v>0</v>
      </c>
      <c r="E17" s="10" t="str">
        <f>""</f>
        <v/>
      </c>
      <c r="F17" s="11">
        <v>0</v>
      </c>
      <c r="G17" s="12">
        <v>0</v>
      </c>
      <c r="H17" s="11">
        <f>SUM(H12:H16)</f>
        <v>16415</v>
      </c>
      <c r="I17" s="13"/>
      <c r="J17" s="11">
        <v>0</v>
      </c>
      <c r="K17" s="10" t="str">
        <f>""</f>
        <v/>
      </c>
      <c r="L17" s="11">
        <v>0</v>
      </c>
      <c r="M17" s="10" t="str">
        <f>""</f>
        <v/>
      </c>
    </row>
    <row r="20" spans="1:13" x14ac:dyDescent="0.25">
      <c r="A20" s="15" t="s">
        <v>9</v>
      </c>
      <c r="B20" s="15"/>
      <c r="C20" s="15"/>
      <c r="D20" s="17" t="s">
        <v>11</v>
      </c>
      <c r="E20" s="17"/>
      <c r="F20" s="17"/>
      <c r="G20" s="17"/>
      <c r="H20" s="17"/>
      <c r="I20" s="17"/>
      <c r="J20" s="17"/>
      <c r="K20" s="17"/>
      <c r="L20" s="17"/>
      <c r="M20" s="17"/>
    </row>
    <row r="21" spans="1:13" ht="30" customHeight="1" x14ac:dyDescent="0.25">
      <c r="A21" s="16" t="s">
        <v>10</v>
      </c>
      <c r="B21" s="16"/>
      <c r="C21" s="16"/>
      <c r="D21" s="18" t="s">
        <v>12</v>
      </c>
      <c r="E21" s="18"/>
      <c r="F21" s="18"/>
      <c r="G21" s="18"/>
      <c r="H21" s="18"/>
      <c r="I21" s="18"/>
      <c r="J21" s="18"/>
      <c r="K21" s="18"/>
      <c r="L21" s="18"/>
      <c r="M21" s="18"/>
    </row>
  </sheetData>
  <mergeCells count="23">
    <mergeCell ref="A2:M2"/>
    <mergeCell ref="A3:M3"/>
    <mergeCell ref="A4:M4"/>
    <mergeCell ref="A7:A10"/>
    <mergeCell ref="B7:B10"/>
    <mergeCell ref="C7:G7"/>
    <mergeCell ref="H7:K7"/>
    <mergeCell ref="L7:M7"/>
    <mergeCell ref="C8:C10"/>
    <mergeCell ref="D8:G8"/>
    <mergeCell ref="A20:C20"/>
    <mergeCell ref="A21:C21"/>
    <mergeCell ref="D20:M20"/>
    <mergeCell ref="D21:M21"/>
    <mergeCell ref="H8:H10"/>
    <mergeCell ref="I8:K8"/>
    <mergeCell ref="L8:L10"/>
    <mergeCell ref="M8:M10"/>
    <mergeCell ref="D9:E9"/>
    <mergeCell ref="F9:G9"/>
    <mergeCell ref="I9:I10"/>
    <mergeCell ref="J9:J10"/>
    <mergeCell ref="K9:K10"/>
  </mergeCells>
  <pageMargins left="0.34722222222222221" right="0.1388888888888889" top="0.1388888888888889" bottom="0.1388888888888889" header="0.3" footer="0.3"/>
  <pageSetup paperSize="9" scale="7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Чубарова Виктория Александровна</cp:lastModifiedBy>
  <dcterms:created xsi:type="dcterms:W3CDTF">2018-05-11T08:31:06Z</dcterms:created>
  <dcterms:modified xsi:type="dcterms:W3CDTF">2018-05-14T07:01:53Z</dcterms:modified>
</cp:coreProperties>
</file>