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Y13" i="1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O12"/>
  <c r="N12"/>
  <c r="M12"/>
  <c r="Q11"/>
  <c r="P11"/>
  <c r="M11"/>
  <c r="M10"/>
  <c r="L10"/>
  <c r="K10"/>
  <c r="Y9"/>
  <c r="X9"/>
  <c r="W9"/>
  <c r="V9"/>
  <c r="T9"/>
  <c r="S9"/>
  <c r="R9"/>
  <c r="L9"/>
  <c r="K9"/>
  <c r="J9"/>
  <c r="H9"/>
  <c r="G9"/>
  <c r="F9"/>
  <c r="E9"/>
  <c r="V8"/>
  <c r="U8"/>
  <c r="J8"/>
  <c r="I8"/>
  <c r="E8"/>
  <c r="D8"/>
  <c r="U7"/>
  <c r="I7"/>
  <c r="D7"/>
  <c r="C7"/>
  <c r="B7"/>
  <c r="A7"/>
</calcChain>
</file>

<file path=xl/sharedStrings.xml><?xml version="1.0" encoding="utf-8"?>
<sst xmlns="http://schemas.openxmlformats.org/spreadsheetml/2006/main" count="54" uniqueCount="33">
  <si>
    <t>Отчет № 5. 19.08.2022 10:16:02</t>
  </si>
  <si>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</si>
  <si>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Думы Байкальского городского поселения пятого созыва</t>
  </si>
  <si>
    <t>Слюдянская территориальная избирательная комиссия</t>
  </si>
  <si>
    <t>По состоянию на 17.08.2022</t>
  </si>
  <si>
    <t>В тыс. руб.</t>
  </si>
  <si>
    <t>1</t>
  </si>
  <si>
    <t>1.</t>
  </si>
  <si>
    <t>5-и мандатный (№ 2)</t>
  </si>
  <si>
    <t>Дульская Елена Николаевна</t>
  </si>
  <si>
    <t/>
  </si>
  <si>
    <t>Итого по кандидату</t>
  </si>
  <si>
    <t>Избирательный округ (5-и мандатный (№ 2)), всего</t>
  </si>
  <si>
    <t>2.</t>
  </si>
  <si>
    <t>5-и мандатный (№ 1)</t>
  </si>
  <si>
    <t>Клименко Татьяна Анатольевна</t>
  </si>
  <si>
    <t>Избирательный округ (5-и мандатный (№ 1)), всего</t>
  </si>
  <si>
    <t>3.</t>
  </si>
  <si>
    <t>Левинский Сергей Петрович</t>
  </si>
  <si>
    <t>4.</t>
  </si>
  <si>
    <t>Ненахов Сергей Владимирович</t>
  </si>
  <si>
    <t>5.</t>
  </si>
  <si>
    <t>5-и мандатный (№ 3)</t>
  </si>
  <si>
    <t>Подсохин Владимир Михайлович</t>
  </si>
  <si>
    <t>6.</t>
  </si>
  <si>
    <t>Сугробов Виктор Викторович</t>
  </si>
  <si>
    <t>Избирательный округ (5-и мандатный (№ 3)), всего</t>
  </si>
  <si>
    <t>Итого</t>
  </si>
  <si>
    <t>Председатель</t>
  </si>
  <si>
    <t>Слюдянской ТИК</t>
  </si>
  <si>
    <t>(подпись, дата)</t>
  </si>
  <si>
    <t>Н.Л. Лазарева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</si>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</sst>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8" xfId="0" applyNumberFormat="1" applyFont="1" applyFill="1" applyBorder="1" applyAlignment="1">
      <alignment horizontal="center" vertical="center" textRotation="90" wrapText="1"/>
    </xf>
    <xf numFmtId="0" fontId="5" fillId="3" borderId="9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  <xf numFmtId="164" fontId="5" fillId="2" borderId="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workbookViewId="0">
      <selection activeCell="W16" sqref="W16"/>
    </sheetView>
  </sheetViews>
  <sheetFormatPr defaultRowHeight="14.4"/>
  <cols>
    <col min="1" max="1" width="8" customWidth="1"/>
    <col min="2" max="3" width="16.5546875" customWidth="1"/>
    <col min="4" max="25" width="15.109375" customWidth="1"/>
    <col min="26" max="26" width="8.88671875" customWidth="1"/>
  </cols>
  <sheetData>
    <row r="1" spans="1:26" ht="14.4" customHeight="1">
      <c r="Y1" s="1" t="s">
        <v>0</v>
      </c>
    </row>
    <row r="2" spans="1:26" ht="12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6" ht="15.6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>
      <c r="Y5" s="5" t="s">
        <v>4</v>
      </c>
    </row>
    <row r="6" spans="1:26">
      <c r="Y6" s="5" t="s">
        <v>5</v>
      </c>
    </row>
    <row r="7" spans="1:26" ht="24" customHeight="1">
      <c r="A7" s="6" t="str">
        <f t="shared" ref="A7:A12" si="0">"№
п/п"</f>
        <v>№
п/п</v>
      </c>
      <c r="B7" s="6" t="str">
        <f t="shared" ref="B7:B12" si="1">"Наименование избирательного округа"</f>
        <v>Наименование избирательного округа</v>
      </c>
      <c r="C7" s="6" t="str">
        <f t="shared" ref="C7:C12" si="2">"Фамилия, имя, отчество кандидата"</f>
        <v>Фамилия, имя, отчество кандидата</v>
      </c>
      <c r="D7" s="9" t="str">
        <f t="shared" ref="D7:H7" si="3">"Поступило средств на специальный избирательный счет"</f>
        <v>Поступило средств на специальный избирательный счет</v>
      </c>
      <c r="E7" s="10"/>
      <c r="F7" s="10"/>
      <c r="G7" s="10"/>
      <c r="H7" s="11"/>
      <c r="I7" s="9" t="str">
        <f t="shared" ref="I7:T7" si="4">"Израсходовано средств из избирательного фонда"</f>
        <v>Израсходовано средств из избирательного фонда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9" t="str">
        <f t="shared" ref="U7:Y7" si="5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V7" s="10"/>
      <c r="W7" s="10"/>
      <c r="X7" s="10"/>
      <c r="Y7" s="11"/>
    </row>
    <row r="8" spans="1:26" ht="24" customHeight="1">
      <c r="A8" s="7"/>
      <c r="B8" s="7"/>
      <c r="C8" s="7"/>
      <c r="D8" s="13" t="str">
        <f t="shared" ref="D8:D12" si="6">"Всего"</f>
        <v>Всего</v>
      </c>
      <c r="E8" s="9" t="str">
        <f t="shared" ref="E8:H8" si="7">"в том числе:"</f>
        <v>в том числе:</v>
      </c>
      <c r="F8" s="10"/>
      <c r="G8" s="10"/>
      <c r="H8" s="11"/>
      <c r="I8" s="6" t="str">
        <f t="shared" ref="I8:I12" si="8">"Всего"</f>
        <v>Всего</v>
      </c>
      <c r="J8" s="9" t="str">
        <f t="shared" ref="J8:T8" si="9">"в том числе:"</f>
        <v>в том числе:</v>
      </c>
      <c r="K8" s="10"/>
      <c r="L8" s="10"/>
      <c r="M8" s="10"/>
      <c r="N8" s="10"/>
      <c r="O8" s="10"/>
      <c r="P8" s="10"/>
      <c r="Q8" s="10"/>
      <c r="R8" s="10"/>
      <c r="S8" s="10"/>
      <c r="T8" s="11"/>
      <c r="U8" s="6" t="str">
        <f t="shared" ref="U8:U12" si="10">"Всего"</f>
        <v>Всего</v>
      </c>
      <c r="V8" s="9" t="str">
        <f t="shared" ref="V8:Y8" si="11">"в том числе:"</f>
        <v>в том числе:</v>
      </c>
      <c r="W8" s="10"/>
      <c r="X8" s="10"/>
      <c r="Y8" s="11"/>
      <c r="Z8" s="4"/>
    </row>
    <row r="9" spans="1:26">
      <c r="A9" s="7"/>
      <c r="B9" s="7"/>
      <c r="C9" s="7"/>
      <c r="D9" s="14"/>
      <c r="E9" s="13" t="str">
        <f t="shared" ref="E9:E12" si="12">"собственные средства"</f>
        <v>собственные средства</v>
      </c>
      <c r="F9" s="13" t="str">
        <f t="shared" ref="F9:F12" si="13">"средства избирательного объединения, выдвинувшего кандидата"</f>
        <v>средства избирательного объединения, выдвинувшего кандидата</v>
      </c>
      <c r="G9" s="13" t="str">
        <f t="shared" ref="G9:G12" si="14">"пожертвования от граждан"</f>
        <v>пожертвования от граждан</v>
      </c>
      <c r="H9" s="13" t="str">
        <f t="shared" ref="H9:H12" si="15">"пожертвования от юридических лиц"</f>
        <v>пожертвования от юридических лиц</v>
      </c>
      <c r="I9" s="7"/>
      <c r="J9" s="13" t="str">
        <f t="shared" ref="J9:J12" si="16">"Организация сбора подписей"</f>
        <v>Организация сбора подписей</v>
      </c>
      <c r="K9" s="16" t="str">
        <f>"из них:"</f>
        <v>из них:</v>
      </c>
      <c r="L9" s="9" t="str">
        <f t="shared" ref="L9:Q9" si="17">"Предвыборная агитация"</f>
        <v>Предвыборная агитация</v>
      </c>
      <c r="M9" s="10"/>
      <c r="N9" s="10"/>
      <c r="O9" s="10"/>
      <c r="P9" s="10"/>
      <c r="Q9" s="11"/>
      <c r="R9" s="13" t="str">
        <f t="shared" ref="R9:R12" si="18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S9" s="13" t="str">
        <f t="shared" ref="S9:S12" si="19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T9" s="13" t="str">
        <f t="shared" ref="T9:T12" si="20">"иные расходы, связанные с проведением избирательной кампании"</f>
        <v>иные расходы, связанные с проведением избирательной кампании</v>
      </c>
      <c r="U9" s="7"/>
      <c r="V9" s="13" t="str">
        <f t="shared" ref="V9:V12" si="21">"избирательному объединению"</f>
        <v>избирательному объединению</v>
      </c>
      <c r="W9" s="13" t="str">
        <f t="shared" ref="W9:W12" si="22">"избирательному объединению, выдвинувшему кандидата"</f>
        <v>избирательному объединению, выдвинувшему кандидата</v>
      </c>
      <c r="X9" s="13" t="str">
        <f t="shared" ref="X9:X12" si="23">"гражданам"</f>
        <v>гражданам</v>
      </c>
      <c r="Y9" s="13" t="str">
        <f t="shared" ref="Y9:Y12" si="24">"юридическим лицам"</f>
        <v>юридическим лицам</v>
      </c>
      <c r="Z9" s="4"/>
    </row>
    <row r="10" spans="1:26" ht="24" customHeight="1">
      <c r="A10" s="7"/>
      <c r="B10" s="7"/>
      <c r="C10" s="7"/>
      <c r="D10" s="14"/>
      <c r="E10" s="14"/>
      <c r="F10" s="14"/>
      <c r="G10" s="14"/>
      <c r="H10" s="14"/>
      <c r="I10" s="7"/>
      <c r="J10" s="14"/>
      <c r="K10" s="13" t="str">
        <f t="shared" ref="K10:K12" si="25">"оплата труда лиц, привлеченных для сбора подписей"</f>
        <v>оплата труда лиц, привлеченных для сбора подписей</v>
      </c>
      <c r="L10" s="6" t="str">
        <f t="shared" ref="L10:L12" si="26">"Всего (Предвыборная агитация)"</f>
        <v>Всего (Предвыборная агитация)</v>
      </c>
      <c r="M10" s="9" t="str">
        <f t="shared" ref="M10:Q10" si="27">"из них:"</f>
        <v>из них:</v>
      </c>
      <c r="N10" s="10"/>
      <c r="O10" s="10"/>
      <c r="P10" s="10"/>
      <c r="Q10" s="11"/>
      <c r="R10" s="14"/>
      <c r="S10" s="14"/>
      <c r="T10" s="14"/>
      <c r="U10" s="7"/>
      <c r="V10" s="14"/>
      <c r="W10" s="14"/>
      <c r="X10" s="14"/>
      <c r="Y10" s="14"/>
      <c r="Z10" s="12"/>
    </row>
    <row r="11" spans="1:26">
      <c r="A11" s="7"/>
      <c r="B11" s="7"/>
      <c r="C11" s="7"/>
      <c r="D11" s="14"/>
      <c r="E11" s="14"/>
      <c r="F11" s="14"/>
      <c r="G11" s="14"/>
      <c r="H11" s="14"/>
      <c r="I11" s="7"/>
      <c r="J11" s="14"/>
      <c r="K11" s="14"/>
      <c r="L11" s="7"/>
      <c r="M11" s="9" t="str">
        <f t="shared" ref="M11:O11" si="28">"через СМИ"</f>
        <v>через СМИ</v>
      </c>
      <c r="N11" s="10"/>
      <c r="O11" s="11"/>
      <c r="P11" s="13" t="str">
        <f t="shared" ref="P11:P12" si="29">"выпуск и распространение печатных материалов"</f>
        <v>выпуск и распространение печатных материалов</v>
      </c>
      <c r="Q11" s="13" t="str">
        <f t="shared" ref="Q11:Q12" si="30">"проведение публичных предвыборных мероприятий"</f>
        <v>проведение публичных предвыборных мероприятий</v>
      </c>
      <c r="R11" s="14"/>
      <c r="S11" s="14"/>
      <c r="T11" s="14"/>
      <c r="U11" s="7"/>
      <c r="V11" s="14"/>
      <c r="W11" s="14"/>
      <c r="X11" s="14"/>
      <c r="Y11" s="14"/>
      <c r="Z11" s="4"/>
    </row>
    <row r="12" spans="1:26" ht="94.8">
      <c r="A12" s="8"/>
      <c r="B12" s="8"/>
      <c r="C12" s="8"/>
      <c r="D12" s="15"/>
      <c r="E12" s="15"/>
      <c r="F12" s="15"/>
      <c r="G12" s="15"/>
      <c r="H12" s="15"/>
      <c r="I12" s="8"/>
      <c r="J12" s="15"/>
      <c r="K12" s="15"/>
      <c r="L12" s="8"/>
      <c r="M12" s="17" t="str">
        <f>"организации телерадиовещания"</f>
        <v>организации телерадиовещания</v>
      </c>
      <c r="N12" s="17" t="str">
        <f>"редакции периодических печатных изданий"</f>
        <v>редакции периодических печатных изданий</v>
      </c>
      <c r="O12" s="17" t="str">
        <f>"сетевые издания"</f>
        <v>сетевые издания</v>
      </c>
      <c r="P12" s="15"/>
      <c r="Q12" s="15"/>
      <c r="R12" s="15"/>
      <c r="S12" s="15"/>
      <c r="T12" s="15"/>
      <c r="U12" s="8"/>
      <c r="V12" s="15"/>
      <c r="W12" s="15"/>
      <c r="X12" s="15"/>
      <c r="Y12" s="15"/>
      <c r="Z12" s="12"/>
    </row>
    <row r="13" spans="1:26">
      <c r="A13" s="19" t="s">
        <v>6</v>
      </c>
      <c r="B13" s="16" t="str">
        <f>"2"</f>
        <v>2</v>
      </c>
      <c r="C13" s="16" t="str">
        <f>"3"</f>
        <v>3</v>
      </c>
      <c r="D13" s="16" t="str">
        <f>"4"</f>
        <v>4</v>
      </c>
      <c r="E13" s="16" t="str">
        <f>"5"</f>
        <v>5</v>
      </c>
      <c r="F13" s="16" t="str">
        <f>"6"</f>
        <v>6</v>
      </c>
      <c r="G13" s="16" t="str">
        <f>"7"</f>
        <v>7</v>
      </c>
      <c r="H13" s="16" t="str">
        <f>"8"</f>
        <v>8</v>
      </c>
      <c r="I13" s="16" t="str">
        <f>"9"</f>
        <v>9</v>
      </c>
      <c r="J13" s="16" t="str">
        <f>"10"</f>
        <v>10</v>
      </c>
      <c r="K13" s="16" t="str">
        <f>"11"</f>
        <v>11</v>
      </c>
      <c r="L13" s="16" t="str">
        <f>"12"</f>
        <v>12</v>
      </c>
      <c r="M13" s="16" t="str">
        <f>"13"</f>
        <v>13</v>
      </c>
      <c r="N13" s="16" t="str">
        <f>"14"</f>
        <v>14</v>
      </c>
      <c r="O13" s="16" t="str">
        <f>"15"</f>
        <v>15</v>
      </c>
      <c r="P13" s="16" t="str">
        <f>"16"</f>
        <v>16</v>
      </c>
      <c r="Q13" s="16" t="str">
        <f>"17"</f>
        <v>17</v>
      </c>
      <c r="R13" s="16" t="str">
        <f>"18"</f>
        <v>18</v>
      </c>
      <c r="S13" s="16" t="str">
        <f>"19"</f>
        <v>19</v>
      </c>
      <c r="T13" s="16" t="str">
        <f>"20"</f>
        <v>20</v>
      </c>
      <c r="U13" s="16" t="str">
        <f>"21"</f>
        <v>21</v>
      </c>
      <c r="V13" s="16" t="str">
        <f>"22"</f>
        <v>22</v>
      </c>
      <c r="W13" s="16" t="str">
        <f>"23"</f>
        <v>23</v>
      </c>
      <c r="X13" s="16" t="str">
        <f>"24"</f>
        <v>24</v>
      </c>
      <c r="Y13" s="16" t="str">
        <f>"25"</f>
        <v>25</v>
      </c>
      <c r="Z13" s="12"/>
    </row>
    <row r="14" spans="1:26" ht="28.8" customHeight="1">
      <c r="A14" s="20" t="s">
        <v>7</v>
      </c>
      <c r="B14" s="21" t="s">
        <v>8</v>
      </c>
      <c r="C14" s="21" t="s">
        <v>9</v>
      </c>
      <c r="D14" s="22">
        <v>0.5</v>
      </c>
      <c r="E14" s="22">
        <v>0.5</v>
      </c>
      <c r="F14" s="22">
        <v>0</v>
      </c>
      <c r="G14" s="22">
        <v>0</v>
      </c>
      <c r="H14" s="22">
        <v>0</v>
      </c>
      <c r="I14" s="22">
        <v>0.3</v>
      </c>
      <c r="J14" s="22">
        <v>0.3</v>
      </c>
      <c r="K14" s="22">
        <v>0.3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0.2</v>
      </c>
      <c r="Y14" s="22">
        <v>0</v>
      </c>
      <c r="Z14" s="18"/>
    </row>
    <row r="15" spans="1:26" ht="28.8" customHeight="1">
      <c r="A15" s="19" t="s">
        <v>10</v>
      </c>
      <c r="B15" s="23"/>
      <c r="C15" s="23" t="s">
        <v>11</v>
      </c>
      <c r="D15" s="24">
        <v>0.5</v>
      </c>
      <c r="E15" s="24">
        <v>0.5</v>
      </c>
      <c r="F15" s="24">
        <v>0</v>
      </c>
      <c r="G15" s="24">
        <v>0</v>
      </c>
      <c r="H15" s="24">
        <v>0</v>
      </c>
      <c r="I15" s="24">
        <v>0.3</v>
      </c>
      <c r="J15" s="24">
        <v>0.3</v>
      </c>
      <c r="K15" s="24">
        <v>0.3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0.2</v>
      </c>
      <c r="V15" s="24">
        <v>0</v>
      </c>
      <c r="W15" s="24">
        <v>0</v>
      </c>
      <c r="X15" s="31">
        <v>0.2</v>
      </c>
      <c r="Y15" s="24">
        <v>0</v>
      </c>
      <c r="Z15" s="4"/>
    </row>
    <row r="16" spans="1:26" ht="57.6" customHeight="1">
      <c r="A16" s="19" t="s">
        <v>10</v>
      </c>
      <c r="B16" s="23"/>
      <c r="C16" s="23" t="s">
        <v>12</v>
      </c>
      <c r="D16" s="24">
        <v>0.5</v>
      </c>
      <c r="E16" s="24">
        <v>0.5</v>
      </c>
      <c r="F16" s="24">
        <v>0</v>
      </c>
      <c r="G16" s="24">
        <v>0</v>
      </c>
      <c r="H16" s="24">
        <v>0</v>
      </c>
      <c r="I16" s="24">
        <v>0.3</v>
      </c>
      <c r="J16" s="24">
        <v>0.3</v>
      </c>
      <c r="K16" s="24">
        <v>0.3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0.2</v>
      </c>
      <c r="V16" s="24">
        <v>0</v>
      </c>
      <c r="W16" s="24">
        <v>0</v>
      </c>
      <c r="X16" s="24">
        <v>0.2</v>
      </c>
      <c r="Y16" s="24">
        <v>0</v>
      </c>
      <c r="Z16" s="4"/>
    </row>
    <row r="17" spans="1:26" ht="43.2" customHeight="1">
      <c r="A17" s="20" t="s">
        <v>13</v>
      </c>
      <c r="B17" s="21" t="s">
        <v>14</v>
      </c>
      <c r="C17" s="21" t="s">
        <v>15</v>
      </c>
      <c r="D17" s="22">
        <v>0.3</v>
      </c>
      <c r="E17" s="22">
        <v>0.3</v>
      </c>
      <c r="F17" s="22">
        <v>0</v>
      </c>
      <c r="G17" s="22">
        <v>0</v>
      </c>
      <c r="H17" s="22">
        <v>0</v>
      </c>
      <c r="I17" s="22">
        <v>0.3</v>
      </c>
      <c r="J17" s="22">
        <v>0.3</v>
      </c>
      <c r="K17" s="22">
        <v>0.3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4"/>
    </row>
    <row r="18" spans="1:26" ht="28.8" customHeight="1">
      <c r="A18" s="19" t="s">
        <v>10</v>
      </c>
      <c r="B18" s="23"/>
      <c r="C18" s="23" t="s">
        <v>11</v>
      </c>
      <c r="D18" s="24">
        <v>0.3</v>
      </c>
      <c r="E18" s="24">
        <v>0.3</v>
      </c>
      <c r="F18" s="24">
        <v>0</v>
      </c>
      <c r="G18" s="24">
        <v>0</v>
      </c>
      <c r="H18" s="24">
        <v>0</v>
      </c>
      <c r="I18" s="24">
        <v>0.3</v>
      </c>
      <c r="J18" s="24">
        <v>0.3</v>
      </c>
      <c r="K18" s="24">
        <v>0.3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4"/>
    </row>
    <row r="19" spans="1:26" ht="57.6" customHeight="1">
      <c r="A19" s="19" t="s">
        <v>10</v>
      </c>
      <c r="B19" s="23"/>
      <c r="C19" s="23" t="s">
        <v>16</v>
      </c>
      <c r="D19" s="24">
        <v>0.3</v>
      </c>
      <c r="E19" s="24">
        <v>0.3</v>
      </c>
      <c r="F19" s="24">
        <v>0</v>
      </c>
      <c r="G19" s="24">
        <v>0</v>
      </c>
      <c r="H19" s="24">
        <v>0</v>
      </c>
      <c r="I19" s="24">
        <v>0.3</v>
      </c>
      <c r="J19" s="24">
        <v>0.3</v>
      </c>
      <c r="K19" s="24">
        <v>0.3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4"/>
    </row>
    <row r="20" spans="1:26" ht="28.8" customHeight="1">
      <c r="A20" s="20" t="s">
        <v>17</v>
      </c>
      <c r="B20" s="21" t="s">
        <v>8</v>
      </c>
      <c r="C20" s="21" t="s">
        <v>18</v>
      </c>
      <c r="D20" s="22">
        <v>0.3</v>
      </c>
      <c r="E20" s="22">
        <v>0.3</v>
      </c>
      <c r="F20" s="22">
        <v>0</v>
      </c>
      <c r="G20" s="22">
        <v>0</v>
      </c>
      <c r="H20" s="22">
        <v>0</v>
      </c>
      <c r="I20" s="22">
        <v>0.3</v>
      </c>
      <c r="J20" s="22">
        <v>0.3</v>
      </c>
      <c r="K20" s="22">
        <v>0.3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4"/>
    </row>
    <row r="21" spans="1:26" ht="28.8" customHeight="1">
      <c r="A21" s="19" t="s">
        <v>10</v>
      </c>
      <c r="B21" s="23"/>
      <c r="C21" s="23" t="s">
        <v>11</v>
      </c>
      <c r="D21" s="24">
        <v>0.3</v>
      </c>
      <c r="E21" s="24">
        <v>0.3</v>
      </c>
      <c r="F21" s="24">
        <v>0</v>
      </c>
      <c r="G21" s="24">
        <v>0</v>
      </c>
      <c r="H21" s="24">
        <v>0</v>
      </c>
      <c r="I21" s="24">
        <v>0.3</v>
      </c>
      <c r="J21" s="24">
        <v>0.3</v>
      </c>
      <c r="K21" s="24">
        <v>0.3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4"/>
    </row>
    <row r="22" spans="1:26" ht="57.6" customHeight="1">
      <c r="A22" s="19" t="s">
        <v>10</v>
      </c>
      <c r="B22" s="23"/>
      <c r="C22" s="23" t="s">
        <v>12</v>
      </c>
      <c r="D22" s="24">
        <v>0.3</v>
      </c>
      <c r="E22" s="24">
        <v>0.3</v>
      </c>
      <c r="F22" s="24">
        <v>0</v>
      </c>
      <c r="G22" s="24">
        <v>0</v>
      </c>
      <c r="H22" s="24">
        <v>0</v>
      </c>
      <c r="I22" s="24">
        <v>0.3</v>
      </c>
      <c r="J22" s="24">
        <v>0.3</v>
      </c>
      <c r="K22" s="24">
        <v>0.3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4"/>
    </row>
    <row r="23" spans="1:26" ht="28.8" customHeight="1">
      <c r="A23" s="20" t="s">
        <v>19</v>
      </c>
      <c r="B23" s="21" t="s">
        <v>14</v>
      </c>
      <c r="C23" s="21" t="s">
        <v>20</v>
      </c>
      <c r="D23" s="22">
        <v>50</v>
      </c>
      <c r="E23" s="22">
        <v>50</v>
      </c>
      <c r="F23" s="22">
        <v>0</v>
      </c>
      <c r="G23" s="22">
        <v>0</v>
      </c>
      <c r="H23" s="22">
        <v>0</v>
      </c>
      <c r="I23" s="22">
        <v>18.8</v>
      </c>
      <c r="J23" s="22">
        <v>0</v>
      </c>
      <c r="K23" s="22">
        <v>0</v>
      </c>
      <c r="L23" s="22">
        <v>18.8</v>
      </c>
      <c r="M23" s="22">
        <v>0</v>
      </c>
      <c r="N23" s="22">
        <v>0</v>
      </c>
      <c r="O23" s="22">
        <v>0</v>
      </c>
      <c r="P23" s="22">
        <v>18.8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4"/>
    </row>
    <row r="24" spans="1:26" ht="28.8" customHeight="1">
      <c r="A24" s="19" t="s">
        <v>10</v>
      </c>
      <c r="B24" s="23"/>
      <c r="C24" s="23" t="s">
        <v>11</v>
      </c>
      <c r="D24" s="24">
        <v>50</v>
      </c>
      <c r="E24" s="24">
        <v>50</v>
      </c>
      <c r="F24" s="24">
        <v>0</v>
      </c>
      <c r="G24" s="24">
        <v>0</v>
      </c>
      <c r="H24" s="24">
        <v>0</v>
      </c>
      <c r="I24" s="24">
        <v>18.8</v>
      </c>
      <c r="J24" s="24">
        <v>0</v>
      </c>
      <c r="K24" s="24">
        <v>0</v>
      </c>
      <c r="L24" s="24">
        <v>18.8</v>
      </c>
      <c r="M24" s="24">
        <v>0</v>
      </c>
      <c r="N24" s="24">
        <v>0</v>
      </c>
      <c r="O24" s="24">
        <v>0</v>
      </c>
      <c r="P24" s="24">
        <v>18.8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4"/>
    </row>
    <row r="25" spans="1:26" ht="57.6" customHeight="1">
      <c r="A25" s="19" t="s">
        <v>10</v>
      </c>
      <c r="B25" s="23"/>
      <c r="C25" s="23" t="s">
        <v>16</v>
      </c>
      <c r="D25" s="24">
        <v>50</v>
      </c>
      <c r="E25" s="24">
        <v>50</v>
      </c>
      <c r="F25" s="24">
        <v>0</v>
      </c>
      <c r="G25" s="24">
        <v>0</v>
      </c>
      <c r="H25" s="24">
        <v>0</v>
      </c>
      <c r="I25" s="24">
        <v>18.8</v>
      </c>
      <c r="J25" s="24">
        <v>0</v>
      </c>
      <c r="K25" s="24">
        <v>0</v>
      </c>
      <c r="L25" s="24">
        <v>18.8</v>
      </c>
      <c r="M25" s="24">
        <v>0</v>
      </c>
      <c r="N25" s="24">
        <v>0</v>
      </c>
      <c r="O25" s="24">
        <v>0</v>
      </c>
      <c r="P25" s="24">
        <v>18.8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4"/>
    </row>
    <row r="26" spans="1:26" ht="43.2" customHeight="1">
      <c r="A26" s="20" t="s">
        <v>21</v>
      </c>
      <c r="B26" s="21" t="s">
        <v>22</v>
      </c>
      <c r="C26" s="21" t="s">
        <v>23</v>
      </c>
      <c r="D26" s="22">
        <v>0.3</v>
      </c>
      <c r="E26" s="22">
        <v>0.3</v>
      </c>
      <c r="F26" s="22">
        <v>0</v>
      </c>
      <c r="G26" s="22">
        <v>0</v>
      </c>
      <c r="H26" s="22">
        <v>0</v>
      </c>
      <c r="I26" s="22">
        <v>0.3</v>
      </c>
      <c r="J26" s="22">
        <v>0.3</v>
      </c>
      <c r="K26" s="22">
        <v>0.3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4"/>
    </row>
    <row r="27" spans="1:26" ht="28.8" customHeight="1">
      <c r="A27" s="19" t="s">
        <v>10</v>
      </c>
      <c r="B27" s="23"/>
      <c r="C27" s="23" t="s">
        <v>11</v>
      </c>
      <c r="D27" s="24">
        <v>0.3</v>
      </c>
      <c r="E27" s="24">
        <v>0.3</v>
      </c>
      <c r="F27" s="24">
        <v>0</v>
      </c>
      <c r="G27" s="24">
        <v>0</v>
      </c>
      <c r="H27" s="24">
        <v>0</v>
      </c>
      <c r="I27" s="24">
        <v>0.3</v>
      </c>
      <c r="J27" s="24">
        <v>0.3</v>
      </c>
      <c r="K27" s="24">
        <v>0.3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4"/>
    </row>
    <row r="28" spans="1:26" ht="28.8" customHeight="1">
      <c r="A28" s="20" t="s">
        <v>24</v>
      </c>
      <c r="B28" s="21" t="s">
        <v>22</v>
      </c>
      <c r="C28" s="21" t="s">
        <v>25</v>
      </c>
      <c r="D28" s="22">
        <v>0.3</v>
      </c>
      <c r="E28" s="22">
        <v>0.3</v>
      </c>
      <c r="F28" s="22">
        <v>0</v>
      </c>
      <c r="G28" s="22">
        <v>0</v>
      </c>
      <c r="H28" s="22">
        <v>0</v>
      </c>
      <c r="I28" s="22">
        <v>0.3</v>
      </c>
      <c r="J28" s="22">
        <v>0.3</v>
      </c>
      <c r="K28" s="22">
        <v>0.3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4"/>
    </row>
    <row r="29" spans="1:26" ht="28.8" customHeight="1">
      <c r="A29" s="19" t="s">
        <v>10</v>
      </c>
      <c r="B29" s="23"/>
      <c r="C29" s="23" t="s">
        <v>11</v>
      </c>
      <c r="D29" s="24">
        <v>0.3</v>
      </c>
      <c r="E29" s="24">
        <v>0.3</v>
      </c>
      <c r="F29" s="24">
        <v>0</v>
      </c>
      <c r="G29" s="24">
        <v>0</v>
      </c>
      <c r="H29" s="24">
        <v>0</v>
      </c>
      <c r="I29" s="24">
        <v>0.3</v>
      </c>
      <c r="J29" s="24">
        <v>0.3</v>
      </c>
      <c r="K29" s="24">
        <v>0.3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4"/>
    </row>
    <row r="30" spans="1:26" ht="57.6" customHeight="1">
      <c r="A30" s="19" t="s">
        <v>10</v>
      </c>
      <c r="B30" s="23"/>
      <c r="C30" s="23" t="s">
        <v>26</v>
      </c>
      <c r="D30" s="24">
        <v>0.6</v>
      </c>
      <c r="E30" s="24">
        <v>0.6</v>
      </c>
      <c r="F30" s="24">
        <v>0</v>
      </c>
      <c r="G30" s="24">
        <v>0</v>
      </c>
      <c r="H30" s="24">
        <v>0</v>
      </c>
      <c r="I30" s="24">
        <v>0.6</v>
      </c>
      <c r="J30" s="24">
        <v>0.6</v>
      </c>
      <c r="K30" s="24">
        <v>0.6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4"/>
    </row>
    <row r="31" spans="1:26">
      <c r="A31" s="19" t="s">
        <v>10</v>
      </c>
      <c r="B31" s="23"/>
      <c r="C31" s="23" t="s">
        <v>27</v>
      </c>
      <c r="D31" s="24">
        <v>51.2</v>
      </c>
      <c r="E31" s="24">
        <v>51.2</v>
      </c>
      <c r="F31" s="24">
        <v>0</v>
      </c>
      <c r="G31" s="24">
        <v>0</v>
      </c>
      <c r="H31" s="24">
        <v>0</v>
      </c>
      <c r="I31" s="24">
        <v>20</v>
      </c>
      <c r="J31" s="24">
        <v>1.2</v>
      </c>
      <c r="K31" s="24">
        <v>1.2</v>
      </c>
      <c r="L31" s="24">
        <v>18.8</v>
      </c>
      <c r="M31" s="24">
        <v>0</v>
      </c>
      <c r="N31" s="24">
        <v>0</v>
      </c>
      <c r="O31" s="24">
        <v>0</v>
      </c>
      <c r="P31" s="24">
        <v>18.8</v>
      </c>
      <c r="Q31" s="24">
        <v>0</v>
      </c>
      <c r="R31" s="24">
        <v>0</v>
      </c>
      <c r="S31" s="24">
        <v>0</v>
      </c>
      <c r="T31" s="24">
        <v>0</v>
      </c>
      <c r="U31" s="24">
        <v>0.2</v>
      </c>
      <c r="V31" s="24">
        <v>0.2</v>
      </c>
      <c r="W31" s="24">
        <v>0</v>
      </c>
      <c r="X31" s="24">
        <v>0</v>
      </c>
      <c r="Y31" s="24">
        <v>0</v>
      </c>
      <c r="Z31" s="4"/>
    </row>
    <row r="32" spans="1:26">
      <c r="Z32" s="4"/>
    </row>
    <row r="34" spans="1:25">
      <c r="A34" s="25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L34" s="27"/>
      <c r="M34" s="27"/>
      <c r="N34" s="27"/>
      <c r="W34" s="29" t="s">
        <v>31</v>
      </c>
      <c r="X34" s="29"/>
      <c r="Y34" s="29"/>
    </row>
    <row r="35" spans="1:25" ht="30" customHeight="1">
      <c r="A35" s="26" t="s">
        <v>29</v>
      </c>
      <c r="B35" s="26"/>
      <c r="C35" s="26"/>
      <c r="D35" s="26"/>
      <c r="E35" s="26"/>
      <c r="F35" s="26"/>
      <c r="G35" s="26"/>
      <c r="H35" s="26"/>
      <c r="I35" s="26"/>
      <c r="J35" s="26"/>
      <c r="L35" s="28" t="s">
        <v>30</v>
      </c>
      <c r="M35" s="28"/>
      <c r="N35" s="28"/>
      <c r="W35" s="30" t="s">
        <v>32</v>
      </c>
      <c r="X35" s="30"/>
      <c r="Y35" s="30"/>
    </row>
  </sheetData>
  <mergeCells count="40">
    <mergeCell ref="A34:J34"/>
    <mergeCell ref="A35:J35"/>
    <mergeCell ref="L34:N34"/>
    <mergeCell ref="L35:N35"/>
    <mergeCell ref="W34:Y34"/>
    <mergeCell ref="W35:Y35"/>
    <mergeCell ref="X9:X12"/>
    <mergeCell ref="Y9:Y12"/>
    <mergeCell ref="K10:K12"/>
    <mergeCell ref="L10:L12"/>
    <mergeCell ref="M10:Q10"/>
    <mergeCell ref="M11:O11"/>
    <mergeCell ref="P11:P12"/>
    <mergeCell ref="Q11:Q12"/>
    <mergeCell ref="L9:Q9"/>
    <mergeCell ref="R9:R12"/>
    <mergeCell ref="S9:S12"/>
    <mergeCell ref="T9:T12"/>
    <mergeCell ref="V9:V12"/>
    <mergeCell ref="W9:W12"/>
    <mergeCell ref="E8:H8"/>
    <mergeCell ref="I8:I12"/>
    <mergeCell ref="J8:T8"/>
    <mergeCell ref="U8:U12"/>
    <mergeCell ref="V8:Y8"/>
    <mergeCell ref="E9:E12"/>
    <mergeCell ref="F9:F12"/>
    <mergeCell ref="G9:G12"/>
    <mergeCell ref="H9:H12"/>
    <mergeCell ref="J9:J12"/>
    <mergeCell ref="A2:Y2"/>
    <mergeCell ref="A3:Y3"/>
    <mergeCell ref="A4:Y4"/>
    <mergeCell ref="A7:A12"/>
    <mergeCell ref="B7:B12"/>
    <mergeCell ref="C7:C12"/>
    <mergeCell ref="D7:H7"/>
    <mergeCell ref="I7:T7"/>
    <mergeCell ref="U7:Y7"/>
    <mergeCell ref="D8:D12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2022-08-19T02:16:22Z</dcterms:created>
  <dcterms:modified xsi:type="dcterms:W3CDTF">2022-08-19T02:21:16Z</dcterms:modified>
</cp:coreProperties>
</file>