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20" windowWidth="22980" windowHeight="11904"/>
  </bookViews>
  <sheets>
    <sheet name="Отчет" sheetId="1" r:id="rId1"/>
  </sheets>
  <calcPr calcId="125725"/>
</workbook>
</file>

<file path=xl/calcChain.xml><?xml version="1.0" encoding="utf-8"?>
<calcChain xmlns="http://schemas.openxmlformats.org/spreadsheetml/2006/main">
  <c r="T13" i="1"/>
  <c r="S13"/>
  <c r="R13"/>
  <c r="Q13"/>
  <c r="P13"/>
  <c r="O13"/>
  <c r="N13"/>
  <c r="M13"/>
  <c r="L13"/>
  <c r="K13"/>
  <c r="J13"/>
  <c r="I13"/>
  <c r="H13"/>
  <c r="G13"/>
  <c r="F13"/>
  <c r="E13"/>
  <c r="D13"/>
  <c r="C13"/>
  <c r="B13"/>
  <c r="O12"/>
  <c r="N12"/>
  <c r="M12"/>
  <c r="Q11"/>
  <c r="P11"/>
  <c r="M11"/>
  <c r="M10"/>
  <c r="L10"/>
  <c r="K10"/>
  <c r="T9"/>
  <c r="S9"/>
  <c r="R9"/>
  <c r="L9"/>
  <c r="K9"/>
  <c r="J9"/>
  <c r="H9"/>
  <c r="G9"/>
  <c r="F9"/>
  <c r="E9"/>
  <c r="J8"/>
  <c r="I8"/>
  <c r="E8"/>
  <c r="D8"/>
  <c r="I7"/>
  <c r="D7"/>
  <c r="C7"/>
  <c r="B7"/>
  <c r="A7"/>
</calcChain>
</file>

<file path=xl/sharedStrings.xml><?xml version="1.0" encoding="utf-8"?>
<sst xmlns="http://schemas.openxmlformats.org/spreadsheetml/2006/main" count="33" uniqueCount="25">
  <si>
    <t>Отчет № 5. 17.08.2022 16:56:25</t>
  </si>
  <si>
    <t>Сведения о поступлении и расходовании средств избирательных фондов кандидатов 
(на основании данных филиалов ПАО Сбербанк и другой кредитной организации)</t>
  </si>
  <si>
    <t>Выборы депутатов Думы Култукского городского поселения Слюдянского района пятого созыва</t>
  </si>
  <si>
    <t>Слюдянская территориальная избирательная комиссия</t>
  </si>
  <si>
    <t>По состоянию на 25.07.2022</t>
  </si>
  <si>
    <t>В тыс. руб.</t>
  </si>
  <si>
    <t>1</t>
  </si>
  <si>
    <t>1.</t>
  </si>
  <si>
    <t>5-и мандатный (№ 2)</t>
  </si>
  <si>
    <t>Петрова Людмила Александровна</t>
  </si>
  <si>
    <t/>
  </si>
  <si>
    <t>Итого по кандидату</t>
  </si>
  <si>
    <t>Избирательный округ (5-и мандатный (№ 2)), всего</t>
  </si>
  <si>
    <t>2.</t>
  </si>
  <si>
    <t>5-и мандатный (№ 1)</t>
  </si>
  <si>
    <t>Филиппов Станислав Анатольевич</t>
  </si>
  <si>
    <t>3.</t>
  </si>
  <si>
    <t>Хабиева Ксения Витальевна</t>
  </si>
  <si>
    <t>Избирательный округ (5-и мандатный (№ 1)), всего</t>
  </si>
  <si>
    <t>Итого</t>
  </si>
  <si>
    <t>Председатель</t>
  </si>
  <si>
    <t>Слюдянской ТИК</t>
  </si>
  <si>
    <t>(подпись, дата)</t>
  </si>
  <si>
    <t>Н.Л. Лазарева</t>
  </si>
  <si>
    <t>(инициалы, фамилия)</t>
  </si>
</sst>
</file>

<file path=xl/styles.xml><?xml version="1.0" encoding="utf-8"?>
<styleSheet xmlns="http://schemas.openxmlformats.org/spreadsheetml/2006/main">
  <numFmts count="1">
    <numFmt numFmtId="164" formatCode="#,##0.0"/>
  </numFmts>
  <fonts count="7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Alignment="1">
      <alignment horizontal="right"/>
    </xf>
    <xf numFmtId="0" fontId="2" fillId="2" borderId="0" xfId="0" applyFont="1" applyFill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0" fillId="0" borderId="0" xfId="0" applyAlignment="1"/>
    <xf numFmtId="49" fontId="1" fillId="0" borderId="0" xfId="0" applyNumberFormat="1" applyFont="1" applyAlignment="1">
      <alignment horizontal="right" vertical="center"/>
    </xf>
    <xf numFmtId="0" fontId="5" fillId="3" borderId="8" xfId="0" applyNumberFormat="1" applyFont="1" applyFill="1" applyBorder="1" applyAlignment="1">
      <alignment horizontal="center" vertical="center" wrapText="1"/>
    </xf>
    <xf numFmtId="0" fontId="5" fillId="3" borderId="9" xfId="0" applyNumberFormat="1" applyFont="1" applyFill="1" applyBorder="1" applyAlignment="1">
      <alignment horizontal="center" vertical="center" wrapText="1"/>
    </xf>
    <xf numFmtId="0" fontId="5" fillId="3" borderId="2" xfId="0" applyNumberFormat="1" applyFont="1" applyFill="1" applyBorder="1" applyAlignment="1">
      <alignment horizontal="center" vertical="center" wrapText="1"/>
    </xf>
    <xf numFmtId="0" fontId="5" fillId="3" borderId="5" xfId="0" applyNumberFormat="1" applyFont="1" applyFill="1" applyBorder="1" applyAlignment="1">
      <alignment horizontal="center" vertical="center" wrapText="1"/>
    </xf>
    <xf numFmtId="0" fontId="5" fillId="3" borderId="6" xfId="0" applyNumberFormat="1" applyFont="1" applyFill="1" applyBorder="1" applyAlignment="1">
      <alignment horizontal="center" vertical="center" wrapText="1"/>
    </xf>
    <xf numFmtId="0" fontId="5" fillId="3" borderId="7" xfId="0" applyNumberFormat="1" applyFont="1" applyFill="1" applyBorder="1" applyAlignment="1">
      <alignment horizontal="center" vertical="center" wrapText="1"/>
    </xf>
    <xf numFmtId="0" fontId="0" fillId="0" borderId="0" xfId="0" applyAlignment="1">
      <alignment textRotation="90"/>
    </xf>
    <xf numFmtId="0" fontId="5" fillId="3" borderId="8" xfId="0" applyNumberFormat="1" applyFont="1" applyFill="1" applyBorder="1" applyAlignment="1">
      <alignment horizontal="center" vertical="center" textRotation="90" wrapText="1"/>
    </xf>
    <xf numFmtId="0" fontId="5" fillId="3" borderId="9" xfId="0" applyNumberFormat="1" applyFont="1" applyFill="1" applyBorder="1" applyAlignment="1">
      <alignment horizontal="center" vertical="center" textRotation="90" wrapText="1"/>
    </xf>
    <xf numFmtId="0" fontId="5" fillId="3" borderId="2" xfId="0" applyNumberFormat="1" applyFont="1" applyFill="1" applyBorder="1" applyAlignment="1">
      <alignment horizontal="center" vertical="center" textRotation="90" wrapText="1"/>
    </xf>
    <xf numFmtId="0" fontId="5" fillId="3" borderId="3" xfId="0" applyNumberFormat="1" applyFont="1" applyFill="1" applyBorder="1" applyAlignment="1">
      <alignment horizontal="center" vertical="center" wrapText="1"/>
    </xf>
    <xf numFmtId="0" fontId="5" fillId="3" borderId="3" xfId="0" applyNumberFormat="1" applyFont="1" applyFill="1" applyBorder="1" applyAlignment="1">
      <alignment horizontal="center" vertical="center" textRotation="90" wrapText="1"/>
    </xf>
    <xf numFmtId="0" fontId="0" fillId="0" borderId="0" xfId="0" quotePrefix="1" applyAlignment="1"/>
    <xf numFmtId="0" fontId="5" fillId="3" borderId="3" xfId="0" quotePrefix="1" applyNumberFormat="1" applyFont="1" applyFill="1" applyBorder="1" applyAlignment="1">
      <alignment horizontal="center" vertical="center" wrapText="1"/>
    </xf>
    <xf numFmtId="0" fontId="6" fillId="2" borderId="3" xfId="0" quotePrefix="1" applyNumberFormat="1" applyFont="1" applyFill="1" applyBorder="1" applyAlignment="1">
      <alignment horizontal="center" vertical="center" wrapText="1"/>
    </xf>
    <xf numFmtId="0" fontId="6" fillId="2" borderId="3" xfId="0" applyNumberFormat="1" applyFont="1" applyFill="1" applyBorder="1" applyAlignment="1">
      <alignment horizontal="left" vertical="center" wrapText="1"/>
    </xf>
    <xf numFmtId="164" fontId="6" fillId="2" borderId="3" xfId="0" applyNumberFormat="1" applyFont="1" applyFill="1" applyBorder="1" applyAlignment="1">
      <alignment horizontal="right" vertical="center" wrapText="1"/>
    </xf>
    <xf numFmtId="0" fontId="5" fillId="3" borderId="3" xfId="0" applyNumberFormat="1" applyFont="1" applyFill="1" applyBorder="1" applyAlignment="1">
      <alignment horizontal="left" vertical="center" wrapText="1"/>
    </xf>
    <xf numFmtId="164" fontId="5" fillId="3" borderId="3" xfId="0" applyNumberFormat="1" applyFont="1" applyFill="1" applyBorder="1" applyAlignment="1">
      <alignment horizontal="right" vertical="center" wrapText="1"/>
    </xf>
    <xf numFmtId="49" fontId="4" fillId="0" borderId="0" xfId="0" applyNumberFormat="1" applyFont="1" applyAlignment="1">
      <alignment horizontal="left" wrapText="1"/>
    </xf>
    <xf numFmtId="49" fontId="4" fillId="0" borderId="0" xfId="0" applyNumberFormat="1" applyFont="1" applyAlignment="1">
      <alignment horizontal="left" vertical="top" wrapText="1"/>
    </xf>
    <xf numFmtId="49" fontId="4" fillId="0" borderId="1" xfId="0" applyNumberFormat="1" applyFont="1" applyBorder="1" applyAlignment="1">
      <alignment horizontal="left" vertical="center" wrapText="1"/>
    </xf>
    <xf numFmtId="49" fontId="4" fillId="0" borderId="4" xfId="0" applyNumberFormat="1" applyFont="1" applyBorder="1" applyAlignment="1">
      <alignment horizontal="center" vertical="top" wrapText="1"/>
    </xf>
    <xf numFmtId="49" fontId="4" fillId="0" borderId="1" xfId="0" applyNumberFormat="1" applyFont="1" applyBorder="1" applyAlignment="1">
      <alignment horizontal="right" vertical="center" wrapText="1"/>
    </xf>
    <xf numFmtId="49" fontId="4" fillId="0" borderId="4" xfId="0" applyNumberFormat="1" applyFont="1" applyBorder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U26"/>
  <sheetViews>
    <sheetView tabSelected="1" workbookViewId="0"/>
  </sheetViews>
  <sheetFormatPr defaultRowHeight="14.4"/>
  <cols>
    <col min="1" max="1" width="8" customWidth="1"/>
    <col min="2" max="3" width="19" customWidth="1"/>
    <col min="4" max="20" width="15.109375" customWidth="1"/>
    <col min="21" max="21" width="8.88671875" customWidth="1"/>
  </cols>
  <sheetData>
    <row r="1" spans="1:21" ht="14.4" customHeight="1">
      <c r="T1" s="1" t="s">
        <v>0</v>
      </c>
    </row>
    <row r="2" spans="1:21" ht="123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1:21" ht="15.6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spans="1:21" ht="15.6">
      <c r="A4" s="3" t="s">
        <v>3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</row>
    <row r="5" spans="1:21">
      <c r="T5" s="5" t="s">
        <v>4</v>
      </c>
    </row>
    <row r="6" spans="1:21">
      <c r="T6" s="5" t="s">
        <v>5</v>
      </c>
    </row>
    <row r="7" spans="1:21" ht="24" customHeight="1">
      <c r="A7" s="6" t="str">
        <f t="shared" ref="A7:A12" si="0">"№
п/п"</f>
        <v>№
п/п</v>
      </c>
      <c r="B7" s="6" t="str">
        <f t="shared" ref="B7:B12" si="1">"Наименование избирательного округа"</f>
        <v>Наименование избирательного округа</v>
      </c>
      <c r="C7" s="6" t="str">
        <f t="shared" ref="C7:C12" si="2">"Фамилия, имя, отчество кандидата"</f>
        <v>Фамилия, имя, отчество кандидата</v>
      </c>
      <c r="D7" s="9" t="str">
        <f t="shared" ref="D7:H7" si="3">"Поступило средств на специальный избирательный счет"</f>
        <v>Поступило средств на специальный избирательный счет</v>
      </c>
      <c r="E7" s="10"/>
      <c r="F7" s="10"/>
      <c r="G7" s="10"/>
      <c r="H7" s="11"/>
      <c r="I7" s="9" t="str">
        <f t="shared" ref="I7:T7" si="4">"Израсходовано средств из избирательного фонда"</f>
        <v>Израсходовано средств из избирательного фонда</v>
      </c>
      <c r="J7" s="10"/>
      <c r="K7" s="10"/>
      <c r="L7" s="10"/>
      <c r="M7" s="10"/>
      <c r="N7" s="10"/>
      <c r="O7" s="10"/>
      <c r="P7" s="10"/>
      <c r="Q7" s="10"/>
      <c r="R7" s="10"/>
      <c r="S7" s="10"/>
      <c r="T7" s="11"/>
    </row>
    <row r="8" spans="1:21" ht="24" customHeight="1">
      <c r="A8" s="7"/>
      <c r="B8" s="7"/>
      <c r="C8" s="7"/>
      <c r="D8" s="13" t="str">
        <f t="shared" ref="D8:D12" si="5">"Всего"</f>
        <v>Всего</v>
      </c>
      <c r="E8" s="9" t="str">
        <f t="shared" ref="E8:H8" si="6">"в том числе:"</f>
        <v>в том числе:</v>
      </c>
      <c r="F8" s="10"/>
      <c r="G8" s="10"/>
      <c r="H8" s="11"/>
      <c r="I8" s="6" t="str">
        <f t="shared" ref="I8:I12" si="7">"Всего"</f>
        <v>Всего</v>
      </c>
      <c r="J8" s="9" t="str">
        <f t="shared" ref="J8:T8" si="8">"в том числе:"</f>
        <v>в том числе:</v>
      </c>
      <c r="K8" s="10"/>
      <c r="L8" s="10"/>
      <c r="M8" s="10"/>
      <c r="N8" s="10"/>
      <c r="O8" s="10"/>
      <c r="P8" s="10"/>
      <c r="Q8" s="10"/>
      <c r="R8" s="10"/>
      <c r="S8" s="10"/>
      <c r="T8" s="11"/>
      <c r="U8" s="4"/>
    </row>
    <row r="9" spans="1:21">
      <c r="A9" s="7"/>
      <c r="B9" s="7"/>
      <c r="C9" s="7"/>
      <c r="D9" s="14"/>
      <c r="E9" s="13" t="str">
        <f t="shared" ref="E9:E12" si="9">"собственные средства"</f>
        <v>собственные средства</v>
      </c>
      <c r="F9" s="13" t="str">
        <f t="shared" ref="F9:F12" si="10">"средства избирательного объединения, выдвинувшего кандидата"</f>
        <v>средства избирательного объединения, выдвинувшего кандидата</v>
      </c>
      <c r="G9" s="13" t="str">
        <f t="shared" ref="G9:G12" si="11">"пожертвования от граждан"</f>
        <v>пожертвования от граждан</v>
      </c>
      <c r="H9" s="13" t="str">
        <f t="shared" ref="H9:H12" si="12">"пожертвования от юридических лиц"</f>
        <v>пожертвования от юридических лиц</v>
      </c>
      <c r="I9" s="7"/>
      <c r="J9" s="13" t="str">
        <f t="shared" ref="J9:J12" si="13">"Организация сбора подписей"</f>
        <v>Организация сбора подписей</v>
      </c>
      <c r="K9" s="16" t="str">
        <f>"из них:"</f>
        <v>из них:</v>
      </c>
      <c r="L9" s="9" t="str">
        <f t="shared" ref="L9:Q9" si="14">"Предвыборная агитация"</f>
        <v>Предвыборная агитация</v>
      </c>
      <c r="M9" s="10"/>
      <c r="N9" s="10"/>
      <c r="O9" s="10"/>
      <c r="P9" s="10"/>
      <c r="Q9" s="11"/>
      <c r="R9" s="13" t="str">
        <f t="shared" ref="R9:R12" si="15">"оплата работ (услуг) информационного и консультационного характера"</f>
        <v>оплата работ (услуг) информационного и консультационного характера</v>
      </c>
      <c r="S9" s="13" t="str">
        <f t="shared" ref="S9:S12" si="16">"оплата других работ (услуг), выполненных (оказанных) юр.лицами и гражданами РФ"</f>
        <v>оплата других работ (услуг), выполненных (оказанных) юр.лицами и гражданами РФ</v>
      </c>
      <c r="T9" s="13" t="str">
        <f t="shared" ref="T9:T12" si="17">"иные расходы, связанные с проведением избирательной кампании"</f>
        <v>иные расходы, связанные с проведением избирательной кампании</v>
      </c>
      <c r="U9" s="4"/>
    </row>
    <row r="10" spans="1:21" ht="24" customHeight="1">
      <c r="A10" s="7"/>
      <c r="B10" s="7"/>
      <c r="C10" s="7"/>
      <c r="D10" s="14"/>
      <c r="E10" s="14"/>
      <c r="F10" s="14"/>
      <c r="G10" s="14"/>
      <c r="H10" s="14"/>
      <c r="I10" s="7"/>
      <c r="J10" s="14"/>
      <c r="K10" s="13" t="str">
        <f t="shared" ref="K10:K12" si="18">"оплата труда лиц, привлеченных для сбора подписей"</f>
        <v>оплата труда лиц, привлеченных для сбора подписей</v>
      </c>
      <c r="L10" s="6" t="str">
        <f t="shared" ref="L10:L12" si="19">"Всего (Предвыборная агитация)"</f>
        <v>Всего (Предвыборная агитация)</v>
      </c>
      <c r="M10" s="9" t="str">
        <f t="shared" ref="M10:Q10" si="20">"из них:"</f>
        <v>из них:</v>
      </c>
      <c r="N10" s="10"/>
      <c r="O10" s="10"/>
      <c r="P10" s="10"/>
      <c r="Q10" s="11"/>
      <c r="R10" s="14"/>
      <c r="S10" s="14"/>
      <c r="T10" s="14"/>
      <c r="U10" s="12"/>
    </row>
    <row r="11" spans="1:21">
      <c r="A11" s="7"/>
      <c r="B11" s="7"/>
      <c r="C11" s="7"/>
      <c r="D11" s="14"/>
      <c r="E11" s="14"/>
      <c r="F11" s="14"/>
      <c r="G11" s="14"/>
      <c r="H11" s="14"/>
      <c r="I11" s="7"/>
      <c r="J11" s="14"/>
      <c r="K11" s="14"/>
      <c r="L11" s="7"/>
      <c r="M11" s="9" t="str">
        <f t="shared" ref="M11:O11" si="21">"через СМИ"</f>
        <v>через СМИ</v>
      </c>
      <c r="N11" s="10"/>
      <c r="O11" s="11"/>
      <c r="P11" s="13" t="str">
        <f t="shared" ref="P11:P12" si="22">"выпуск и распространение печатных материалов"</f>
        <v>выпуск и распространение печатных материалов</v>
      </c>
      <c r="Q11" s="13" t="str">
        <f t="shared" ref="Q11:Q12" si="23">"проведение публичных предвыборных мероприятий"</f>
        <v>проведение публичных предвыборных мероприятий</v>
      </c>
      <c r="R11" s="14"/>
      <c r="S11" s="14"/>
      <c r="T11" s="14"/>
      <c r="U11" s="4"/>
    </row>
    <row r="12" spans="1:21" ht="94.8">
      <c r="A12" s="8"/>
      <c r="B12" s="8"/>
      <c r="C12" s="8"/>
      <c r="D12" s="15"/>
      <c r="E12" s="15"/>
      <c r="F12" s="15"/>
      <c r="G12" s="15"/>
      <c r="H12" s="15"/>
      <c r="I12" s="8"/>
      <c r="J12" s="15"/>
      <c r="K12" s="15"/>
      <c r="L12" s="8"/>
      <c r="M12" s="17" t="str">
        <f>"организации телерадиовещания"</f>
        <v>организации телерадиовещания</v>
      </c>
      <c r="N12" s="17" t="str">
        <f>"редакции периодических печатных изданий"</f>
        <v>редакции периодических печатных изданий</v>
      </c>
      <c r="O12" s="17" t="str">
        <f>"сетевые издания"</f>
        <v>сетевые издания</v>
      </c>
      <c r="P12" s="15"/>
      <c r="Q12" s="15"/>
      <c r="R12" s="15"/>
      <c r="S12" s="15"/>
      <c r="T12" s="15"/>
      <c r="U12" s="12"/>
    </row>
    <row r="13" spans="1:21">
      <c r="A13" s="19" t="s">
        <v>6</v>
      </c>
      <c r="B13" s="16" t="str">
        <f>"2"</f>
        <v>2</v>
      </c>
      <c r="C13" s="16" t="str">
        <f>"3"</f>
        <v>3</v>
      </c>
      <c r="D13" s="16" t="str">
        <f>"4"</f>
        <v>4</v>
      </c>
      <c r="E13" s="16" t="str">
        <f>"5"</f>
        <v>5</v>
      </c>
      <c r="F13" s="16" t="str">
        <f>"6"</f>
        <v>6</v>
      </c>
      <c r="G13" s="16" t="str">
        <f>"7"</f>
        <v>7</v>
      </c>
      <c r="H13" s="16" t="str">
        <f>"8"</f>
        <v>8</v>
      </c>
      <c r="I13" s="16" t="str">
        <f>"9"</f>
        <v>9</v>
      </c>
      <c r="J13" s="16" t="str">
        <f>"10"</f>
        <v>10</v>
      </c>
      <c r="K13" s="16" t="str">
        <f>"11"</f>
        <v>11</v>
      </c>
      <c r="L13" s="16" t="str">
        <f>"12"</f>
        <v>12</v>
      </c>
      <c r="M13" s="16" t="str">
        <f>"13"</f>
        <v>13</v>
      </c>
      <c r="N13" s="16" t="str">
        <f>"14"</f>
        <v>14</v>
      </c>
      <c r="O13" s="16" t="str">
        <f>"15"</f>
        <v>15</v>
      </c>
      <c r="P13" s="16" t="str">
        <f>"16"</f>
        <v>16</v>
      </c>
      <c r="Q13" s="16" t="str">
        <f>"17"</f>
        <v>17</v>
      </c>
      <c r="R13" s="16" t="str">
        <f>"18"</f>
        <v>18</v>
      </c>
      <c r="S13" s="16" t="str">
        <f>"19"</f>
        <v>19</v>
      </c>
      <c r="T13" s="16" t="str">
        <f>"20"</f>
        <v>20</v>
      </c>
      <c r="U13" s="12"/>
    </row>
    <row r="14" spans="1:21" ht="28.8" customHeight="1">
      <c r="A14" s="20" t="s">
        <v>7</v>
      </c>
      <c r="B14" s="21" t="s">
        <v>8</v>
      </c>
      <c r="C14" s="21" t="s">
        <v>9</v>
      </c>
      <c r="D14" s="22">
        <v>0.3</v>
      </c>
      <c r="E14" s="22">
        <v>0.3</v>
      </c>
      <c r="F14" s="22">
        <v>0</v>
      </c>
      <c r="G14" s="22">
        <v>0</v>
      </c>
      <c r="H14" s="22">
        <v>0</v>
      </c>
      <c r="I14" s="22">
        <v>0.3</v>
      </c>
      <c r="J14" s="22">
        <v>0.3</v>
      </c>
      <c r="K14" s="22">
        <v>0.3</v>
      </c>
      <c r="L14" s="22">
        <v>0</v>
      </c>
      <c r="M14" s="22">
        <v>0</v>
      </c>
      <c r="N14" s="22">
        <v>0</v>
      </c>
      <c r="O14" s="22">
        <v>0</v>
      </c>
      <c r="P14" s="22">
        <v>0</v>
      </c>
      <c r="Q14" s="22">
        <v>0</v>
      </c>
      <c r="R14" s="22">
        <v>0</v>
      </c>
      <c r="S14" s="22">
        <v>0</v>
      </c>
      <c r="T14" s="22">
        <v>0</v>
      </c>
      <c r="U14" s="18"/>
    </row>
    <row r="15" spans="1:21" ht="28.8" customHeight="1">
      <c r="A15" s="19" t="s">
        <v>10</v>
      </c>
      <c r="B15" s="23"/>
      <c r="C15" s="23" t="s">
        <v>11</v>
      </c>
      <c r="D15" s="24">
        <v>0.3</v>
      </c>
      <c r="E15" s="24">
        <v>0.3</v>
      </c>
      <c r="F15" s="24">
        <v>0</v>
      </c>
      <c r="G15" s="24">
        <v>0</v>
      </c>
      <c r="H15" s="24">
        <v>0</v>
      </c>
      <c r="I15" s="24">
        <v>0.3</v>
      </c>
      <c r="J15" s="24">
        <v>0.3</v>
      </c>
      <c r="K15" s="24">
        <v>0.3</v>
      </c>
      <c r="L15" s="24">
        <v>0</v>
      </c>
      <c r="M15" s="24">
        <v>0</v>
      </c>
      <c r="N15" s="24">
        <v>0</v>
      </c>
      <c r="O15" s="24">
        <v>0</v>
      </c>
      <c r="P15" s="24">
        <v>0</v>
      </c>
      <c r="Q15" s="24">
        <v>0</v>
      </c>
      <c r="R15" s="24">
        <v>0</v>
      </c>
      <c r="S15" s="24">
        <v>0</v>
      </c>
      <c r="T15" s="24">
        <v>0</v>
      </c>
      <c r="U15" s="4"/>
    </row>
    <row r="16" spans="1:21" ht="57.6" customHeight="1">
      <c r="A16" s="19" t="s">
        <v>10</v>
      </c>
      <c r="B16" s="23"/>
      <c r="C16" s="23" t="s">
        <v>12</v>
      </c>
      <c r="D16" s="24">
        <v>0.3</v>
      </c>
      <c r="E16" s="24">
        <v>0.3</v>
      </c>
      <c r="F16" s="24">
        <v>0</v>
      </c>
      <c r="G16" s="24">
        <v>0</v>
      </c>
      <c r="H16" s="24">
        <v>0</v>
      </c>
      <c r="I16" s="24">
        <v>0.3</v>
      </c>
      <c r="J16" s="24">
        <v>0.3</v>
      </c>
      <c r="K16" s="24">
        <v>0.3</v>
      </c>
      <c r="L16" s="24">
        <v>0</v>
      </c>
      <c r="M16" s="24">
        <v>0</v>
      </c>
      <c r="N16" s="24">
        <v>0</v>
      </c>
      <c r="O16" s="24">
        <v>0</v>
      </c>
      <c r="P16" s="24">
        <v>0</v>
      </c>
      <c r="Q16" s="24">
        <v>0</v>
      </c>
      <c r="R16" s="24">
        <v>0</v>
      </c>
      <c r="S16" s="24">
        <v>0</v>
      </c>
      <c r="T16" s="24">
        <v>0</v>
      </c>
      <c r="U16" s="4"/>
    </row>
    <row r="17" spans="1:21" ht="43.2" customHeight="1">
      <c r="A17" s="20" t="s">
        <v>13</v>
      </c>
      <c r="B17" s="21" t="s">
        <v>14</v>
      </c>
      <c r="C17" s="21" t="s">
        <v>15</v>
      </c>
      <c r="D17" s="22">
        <v>0.3</v>
      </c>
      <c r="E17" s="22">
        <v>0.3</v>
      </c>
      <c r="F17" s="22">
        <v>0</v>
      </c>
      <c r="G17" s="22">
        <v>0</v>
      </c>
      <c r="H17" s="22">
        <v>0</v>
      </c>
      <c r="I17" s="22">
        <v>0.3</v>
      </c>
      <c r="J17" s="22">
        <v>0.3</v>
      </c>
      <c r="K17" s="22">
        <v>0.3</v>
      </c>
      <c r="L17" s="22">
        <v>0</v>
      </c>
      <c r="M17" s="22">
        <v>0</v>
      </c>
      <c r="N17" s="22">
        <v>0</v>
      </c>
      <c r="O17" s="22">
        <v>0</v>
      </c>
      <c r="P17" s="22">
        <v>0</v>
      </c>
      <c r="Q17" s="22">
        <v>0</v>
      </c>
      <c r="R17" s="22">
        <v>0</v>
      </c>
      <c r="S17" s="22">
        <v>0</v>
      </c>
      <c r="T17" s="22">
        <v>0</v>
      </c>
      <c r="U17" s="4"/>
    </row>
    <row r="18" spans="1:21" ht="28.8" customHeight="1">
      <c r="A18" s="19" t="s">
        <v>10</v>
      </c>
      <c r="B18" s="23"/>
      <c r="C18" s="23" t="s">
        <v>11</v>
      </c>
      <c r="D18" s="24">
        <v>0.3</v>
      </c>
      <c r="E18" s="24">
        <v>0.3</v>
      </c>
      <c r="F18" s="24">
        <v>0</v>
      </c>
      <c r="G18" s="24">
        <v>0</v>
      </c>
      <c r="H18" s="24">
        <v>0</v>
      </c>
      <c r="I18" s="24">
        <v>0.3</v>
      </c>
      <c r="J18" s="24">
        <v>0.3</v>
      </c>
      <c r="K18" s="24">
        <v>0.3</v>
      </c>
      <c r="L18" s="24">
        <v>0</v>
      </c>
      <c r="M18" s="24">
        <v>0</v>
      </c>
      <c r="N18" s="24">
        <v>0</v>
      </c>
      <c r="O18" s="24">
        <v>0</v>
      </c>
      <c r="P18" s="24">
        <v>0</v>
      </c>
      <c r="Q18" s="24">
        <v>0</v>
      </c>
      <c r="R18" s="24">
        <v>0</v>
      </c>
      <c r="S18" s="24">
        <v>0</v>
      </c>
      <c r="T18" s="24">
        <v>0</v>
      </c>
      <c r="U18" s="4"/>
    </row>
    <row r="19" spans="1:21" ht="28.8" customHeight="1">
      <c r="A19" s="20" t="s">
        <v>16</v>
      </c>
      <c r="B19" s="21" t="s">
        <v>14</v>
      </c>
      <c r="C19" s="21" t="s">
        <v>17</v>
      </c>
      <c r="D19" s="22">
        <v>0.5</v>
      </c>
      <c r="E19" s="22">
        <v>0.5</v>
      </c>
      <c r="F19" s="22">
        <v>0</v>
      </c>
      <c r="G19" s="22">
        <v>0</v>
      </c>
      <c r="H19" s="22">
        <v>0</v>
      </c>
      <c r="I19" s="22">
        <v>0.3</v>
      </c>
      <c r="J19" s="22">
        <v>0.3</v>
      </c>
      <c r="K19" s="22">
        <v>0.3</v>
      </c>
      <c r="L19" s="22">
        <v>0</v>
      </c>
      <c r="M19" s="22">
        <v>0</v>
      </c>
      <c r="N19" s="22">
        <v>0</v>
      </c>
      <c r="O19" s="22">
        <v>0</v>
      </c>
      <c r="P19" s="22">
        <v>0</v>
      </c>
      <c r="Q19" s="22">
        <v>0</v>
      </c>
      <c r="R19" s="22">
        <v>0</v>
      </c>
      <c r="S19" s="22">
        <v>0</v>
      </c>
      <c r="T19" s="22">
        <v>0</v>
      </c>
      <c r="U19" s="4"/>
    </row>
    <row r="20" spans="1:21" ht="28.8" customHeight="1">
      <c r="A20" s="19" t="s">
        <v>10</v>
      </c>
      <c r="B20" s="23"/>
      <c r="C20" s="23" t="s">
        <v>11</v>
      </c>
      <c r="D20" s="24">
        <v>0.5</v>
      </c>
      <c r="E20" s="24">
        <v>0.5</v>
      </c>
      <c r="F20" s="24">
        <v>0</v>
      </c>
      <c r="G20" s="24">
        <v>0</v>
      </c>
      <c r="H20" s="24">
        <v>0</v>
      </c>
      <c r="I20" s="24">
        <v>0.3</v>
      </c>
      <c r="J20" s="24">
        <v>0.3</v>
      </c>
      <c r="K20" s="24">
        <v>0.3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4"/>
    </row>
    <row r="21" spans="1:21" ht="57.6" customHeight="1">
      <c r="A21" s="19" t="s">
        <v>10</v>
      </c>
      <c r="B21" s="23"/>
      <c r="C21" s="23" t="s">
        <v>18</v>
      </c>
      <c r="D21" s="24">
        <v>0.8</v>
      </c>
      <c r="E21" s="24">
        <v>0.8</v>
      </c>
      <c r="F21" s="24">
        <v>0</v>
      </c>
      <c r="G21" s="24">
        <v>0</v>
      </c>
      <c r="H21" s="24">
        <v>0</v>
      </c>
      <c r="I21" s="24">
        <v>0.6</v>
      </c>
      <c r="J21" s="24">
        <v>0.6</v>
      </c>
      <c r="K21" s="24">
        <v>0.6</v>
      </c>
      <c r="L21" s="24">
        <v>0</v>
      </c>
      <c r="M21" s="24">
        <v>0</v>
      </c>
      <c r="N21" s="24">
        <v>0</v>
      </c>
      <c r="O21" s="24">
        <v>0</v>
      </c>
      <c r="P21" s="24">
        <v>0</v>
      </c>
      <c r="Q21" s="24">
        <v>0</v>
      </c>
      <c r="R21" s="24">
        <v>0</v>
      </c>
      <c r="S21" s="24">
        <v>0</v>
      </c>
      <c r="T21" s="24">
        <v>0</v>
      </c>
      <c r="U21" s="4"/>
    </row>
    <row r="22" spans="1:21">
      <c r="A22" s="19" t="s">
        <v>10</v>
      </c>
      <c r="B22" s="23"/>
      <c r="C22" s="23" t="s">
        <v>19</v>
      </c>
      <c r="D22" s="24">
        <v>1.1000000000000001</v>
      </c>
      <c r="E22" s="24">
        <v>1.1000000000000001</v>
      </c>
      <c r="F22" s="24">
        <v>0</v>
      </c>
      <c r="G22" s="24">
        <v>0</v>
      </c>
      <c r="H22" s="24">
        <v>0</v>
      </c>
      <c r="I22" s="24">
        <v>0.9</v>
      </c>
      <c r="J22" s="24">
        <v>0.9</v>
      </c>
      <c r="K22" s="24">
        <v>0.9</v>
      </c>
      <c r="L22" s="24">
        <v>0</v>
      </c>
      <c r="M22" s="24">
        <v>0</v>
      </c>
      <c r="N22" s="24">
        <v>0</v>
      </c>
      <c r="O22" s="24">
        <v>0</v>
      </c>
      <c r="P22" s="24">
        <v>0</v>
      </c>
      <c r="Q22" s="24">
        <v>0</v>
      </c>
      <c r="R22" s="24">
        <v>0</v>
      </c>
      <c r="S22" s="24">
        <v>0</v>
      </c>
      <c r="T22" s="24">
        <v>0</v>
      </c>
      <c r="U22" s="4"/>
    </row>
    <row r="23" spans="1:21">
      <c r="U23" s="4"/>
    </row>
    <row r="25" spans="1:21">
      <c r="A25" s="25" t="s">
        <v>20</v>
      </c>
      <c r="B25" s="25"/>
      <c r="C25" s="25"/>
      <c r="D25" s="25"/>
      <c r="E25" s="25"/>
      <c r="F25" s="25"/>
      <c r="G25" s="25"/>
      <c r="H25" s="25"/>
      <c r="J25" s="27"/>
      <c r="K25" s="27"/>
      <c r="R25" s="29" t="s">
        <v>23</v>
      </c>
      <c r="S25" s="29"/>
      <c r="T25" s="29"/>
    </row>
    <row r="26" spans="1:21" ht="30" customHeight="1">
      <c r="A26" s="26" t="s">
        <v>21</v>
      </c>
      <c r="B26" s="26"/>
      <c r="C26" s="26"/>
      <c r="D26" s="26"/>
      <c r="E26" s="26"/>
      <c r="F26" s="26"/>
      <c r="G26" s="26"/>
      <c r="H26" s="26"/>
      <c r="J26" s="28" t="s">
        <v>22</v>
      </c>
      <c r="K26" s="28"/>
      <c r="R26" s="30" t="s">
        <v>24</v>
      </c>
      <c r="S26" s="30"/>
      <c r="T26" s="30"/>
    </row>
  </sheetData>
  <mergeCells count="33">
    <mergeCell ref="A25:H25"/>
    <mergeCell ref="A26:H26"/>
    <mergeCell ref="J25:K25"/>
    <mergeCell ref="J26:K26"/>
    <mergeCell ref="R25:T25"/>
    <mergeCell ref="R26:T26"/>
    <mergeCell ref="T9:T12"/>
    <mergeCell ref="K10:K12"/>
    <mergeCell ref="L10:L12"/>
    <mergeCell ref="M10:Q10"/>
    <mergeCell ref="M11:O11"/>
    <mergeCell ref="P11:P12"/>
    <mergeCell ref="Q11:Q12"/>
    <mergeCell ref="I8:I12"/>
    <mergeCell ref="J8:T8"/>
    <mergeCell ref="E9:E12"/>
    <mergeCell ref="F9:F12"/>
    <mergeCell ref="G9:G12"/>
    <mergeCell ref="H9:H12"/>
    <mergeCell ref="J9:J12"/>
    <mergeCell ref="L9:Q9"/>
    <mergeCell ref="R9:R12"/>
    <mergeCell ref="S9:S12"/>
    <mergeCell ref="A2:T2"/>
    <mergeCell ref="A3:T3"/>
    <mergeCell ref="A4:T4"/>
    <mergeCell ref="A7:A12"/>
    <mergeCell ref="B7:B12"/>
    <mergeCell ref="C7:C12"/>
    <mergeCell ref="D7:H7"/>
    <mergeCell ref="I7:T7"/>
    <mergeCell ref="D8:D12"/>
    <mergeCell ref="E8:H8"/>
  </mergeCells>
  <pageMargins left="0.34722222222222221" right="0.1388888888888889" top="0.1388888888888889" bottom="0.1388888888888889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2022-08-17T08:56:31Z</dcterms:created>
  <dcterms:modified xsi:type="dcterms:W3CDTF">2022-08-17T08:56:57Z</dcterms:modified>
</cp:coreProperties>
</file>