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22980" windowHeight="11910"/>
  </bookViews>
  <sheets>
    <sheet name="Отчет" sheetId="1" r:id="rId1"/>
  </sheets>
  <calcPr calcId="145621"/>
</workbook>
</file>

<file path=xl/calcChain.xml><?xml version="1.0" encoding="utf-8"?>
<calcChain xmlns="http://schemas.openxmlformats.org/spreadsheetml/2006/main">
  <c r="M17" i="1" l="1"/>
  <c r="K17" i="1"/>
  <c r="E17" i="1"/>
  <c r="B17" i="1"/>
  <c r="M16" i="1"/>
  <c r="K16" i="1"/>
  <c r="E16" i="1"/>
  <c r="B16" i="1"/>
  <c r="M15" i="1"/>
  <c r="K15" i="1"/>
  <c r="E15" i="1"/>
  <c r="B15" i="1"/>
  <c r="M14" i="1"/>
  <c r="K14" i="1"/>
  <c r="E14" i="1"/>
  <c r="B14" i="1"/>
  <c r="M13" i="1"/>
  <c r="K13" i="1"/>
  <c r="E13" i="1"/>
  <c r="B13" i="1"/>
  <c r="M12" i="1"/>
  <c r="K12" i="1"/>
  <c r="E12" i="1"/>
  <c r="B12" i="1"/>
  <c r="M11" i="1"/>
  <c r="K11" i="1"/>
  <c r="E11" i="1"/>
  <c r="B11" i="1"/>
  <c r="M10" i="1"/>
  <c r="L10" i="1"/>
  <c r="K10" i="1"/>
  <c r="J10" i="1"/>
  <c r="I10" i="1"/>
  <c r="H10" i="1"/>
  <c r="G10" i="1"/>
  <c r="F10" i="1"/>
  <c r="E10" i="1"/>
  <c r="D10" i="1"/>
  <c r="C10" i="1"/>
  <c r="B10" i="1"/>
  <c r="G9" i="1"/>
  <c r="F9" i="1"/>
  <c r="E9" i="1"/>
  <c r="D9" i="1"/>
  <c r="K8" i="1"/>
  <c r="J8" i="1"/>
  <c r="I8" i="1"/>
  <c r="F8" i="1"/>
  <c r="D8" i="1"/>
  <c r="M7" i="1"/>
  <c r="L7" i="1"/>
  <c r="I7" i="1"/>
  <c r="H7" i="1"/>
  <c r="D7" i="1"/>
  <c r="C7" i="1"/>
  <c r="L6" i="1"/>
  <c r="H6" i="1"/>
  <c r="C6" i="1"/>
  <c r="B6" i="1"/>
  <c r="A6" i="1"/>
</calcChain>
</file>

<file path=xl/sharedStrings.xml><?xml version="1.0" encoding="utf-8"?>
<sst xmlns="http://schemas.openxmlformats.org/spreadsheetml/2006/main" count="19" uniqueCount="16">
  <si>
    <t>Отчет № 7. 15.08.2022 16:28:23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</si>
  <si>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</si>
  <si>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Выборы главы Байкальского муниципального образования</t>
  </si>
  <si>
    <t>По состоянию на 10.08.2022</t>
  </si>
  <si>
    <t>В тыс. руб.</t>
  </si>
  <si>
    <t>1</t>
  </si>
  <si>
    <t>1.</t>
  </si>
  <si>
    <t/>
  </si>
  <si>
    <t>2.</t>
  </si>
  <si>
    <t>3.</t>
  </si>
  <si>
    <t>05.08.2022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</si>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</sst>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3" xfId="0" applyNumberFormat="1" applyFont="1" applyFill="1" applyBorder="1" applyAlignment="1">
      <alignment horizontal="center" vertical="center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4" fontId="6" fillId="2" borderId="3" xfId="0" applyNumberFormat="1" applyFont="1" applyFill="1" applyBorder="1" applyAlignment="1">
      <alignment horizontal="right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64" fontId="6" fillId="2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4" fontId="5" fillId="3" borderId="3" xfId="0" applyNumberFormat="1" applyFont="1" applyFill="1" applyBorder="1" applyAlignment="1">
      <alignment horizontal="right" vertical="center" wrapText="1"/>
    </xf>
    <xf numFmtId="1" fontId="5" fillId="3" borderId="3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tabSelected="1" topLeftCell="A13" workbookViewId="0"/>
  </sheetViews>
  <sheetFormatPr defaultRowHeight="15" x14ac:dyDescent="0.25"/>
  <cols>
    <col min="1" max="1" width="8" customWidth="1"/>
    <col min="2" max="4" width="15.140625" customWidth="1"/>
    <col min="5" max="5" width="12.28515625" customWidth="1"/>
    <col min="6" max="6" width="15.140625" customWidth="1"/>
    <col min="7" max="7" width="5.5703125" customWidth="1"/>
    <col min="8" max="8" width="15.140625" customWidth="1"/>
    <col min="9" max="9" width="12.7109375" customWidth="1"/>
    <col min="10" max="10" width="15.140625" customWidth="1"/>
    <col min="11" max="11" width="12.28515625" customWidth="1"/>
    <col min="12" max="12" width="15.140625" customWidth="1"/>
    <col min="13" max="13" width="20.85546875" customWidth="1"/>
    <col min="14" max="14" width="8.85546875" customWidth="1"/>
  </cols>
  <sheetData>
    <row r="1" spans="1:14" ht="14.45" customHeight="1" x14ac:dyDescent="0.25">
      <c r="M1" s="1" t="s">
        <v>0</v>
      </c>
    </row>
    <row r="2" spans="1:14" ht="205.9" customHeight="1" x14ac:dyDescent="0.25">
      <c r="A2" s="28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4" ht="15.75" x14ac:dyDescent="0.25">
      <c r="A3" s="29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4" x14ac:dyDescent="0.25">
      <c r="M4" s="3" t="s">
        <v>3</v>
      </c>
    </row>
    <row r="5" spans="1:14" x14ac:dyDescent="0.25">
      <c r="M5" s="3" t="s">
        <v>4</v>
      </c>
    </row>
    <row r="6" spans="1:14" ht="24" customHeight="1" x14ac:dyDescent="0.25">
      <c r="A6" s="25" t="str">
        <f t="shared" ref="A6" si="0">"№
п/п"</f>
        <v>№
п/п</v>
      </c>
      <c r="B6" s="25" t="str">
        <f t="shared" ref="B6" si="1">"Фамилия, имя, отчество кандидата"</f>
        <v>Фамилия, имя, отчество кандидата</v>
      </c>
      <c r="C6" s="22" t="str">
        <f t="shared" ref="C6" si="2">"Поступило средств"</f>
        <v>Поступило средств</v>
      </c>
      <c r="D6" s="23"/>
      <c r="E6" s="23"/>
      <c r="F6" s="23"/>
      <c r="G6" s="24"/>
      <c r="H6" s="22" t="str">
        <f t="shared" ref="H6" si="3">"Израсходовано средств"</f>
        <v>Израсходовано средств</v>
      </c>
      <c r="I6" s="23"/>
      <c r="J6" s="23"/>
      <c r="K6" s="24"/>
      <c r="L6" s="22" t="str">
        <f t="shared" ref="L6" si="4">"Возвращено средств"</f>
        <v>Возвращено средств</v>
      </c>
      <c r="M6" s="24"/>
    </row>
    <row r="7" spans="1:14" ht="49.9" customHeight="1" x14ac:dyDescent="0.25">
      <c r="A7" s="26"/>
      <c r="B7" s="26"/>
      <c r="C7" s="25" t="str">
        <f t="shared" ref="C7" si="5">"всего"</f>
        <v>всего</v>
      </c>
      <c r="D7" s="22" t="str">
        <f t="shared" ref="D7" si="6">"из них"</f>
        <v>из них</v>
      </c>
      <c r="E7" s="23"/>
      <c r="F7" s="23"/>
      <c r="G7" s="24"/>
      <c r="H7" s="25" t="str">
        <f t="shared" ref="H7" si="7">"всего"</f>
        <v>всего</v>
      </c>
      <c r="I7" s="22" t="str">
        <f t="shared" ref="I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23"/>
      <c r="K7" s="24"/>
      <c r="L7" s="25" t="str">
        <f t="shared" ref="L7" si="9">"сумма, тыс. руб."</f>
        <v>сумма, тыс. руб.</v>
      </c>
      <c r="M7" s="25" t="str">
        <f t="shared" ref="M7" si="10">"основание возврата"</f>
        <v>основание возврата</v>
      </c>
      <c r="N7" s="2"/>
    </row>
    <row r="8" spans="1:14" ht="70.150000000000006" customHeight="1" x14ac:dyDescent="0.25">
      <c r="A8" s="26"/>
      <c r="B8" s="26"/>
      <c r="C8" s="26"/>
      <c r="D8" s="22" t="str">
        <f t="shared" ref="D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24"/>
      <c r="F8" s="22" t="str">
        <f t="shared" ref="F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24"/>
      <c r="H8" s="26"/>
      <c r="I8" s="25" t="str">
        <f t="shared" ref="I8" si="13">"дата операции"</f>
        <v>дата операции</v>
      </c>
      <c r="J8" s="25" t="str">
        <f t="shared" ref="J8" si="14">"сумма, тыс. руб."</f>
        <v>сумма, тыс. руб.</v>
      </c>
      <c r="K8" s="25" t="str">
        <f t="shared" ref="K8" si="15">"назначение платежа"</f>
        <v>назначение платежа</v>
      </c>
      <c r="L8" s="26"/>
      <c r="M8" s="26"/>
      <c r="N8" s="2"/>
    </row>
    <row r="9" spans="1:14" ht="57.6" customHeight="1" x14ac:dyDescent="0.25">
      <c r="A9" s="27"/>
      <c r="B9" s="27"/>
      <c r="C9" s="27"/>
      <c r="D9" s="4" t="str">
        <f>"сумма, тыс. руб."</f>
        <v>сумма, тыс. руб.</v>
      </c>
      <c r="E9" s="4" t="str">
        <f>"наименование юридического лица"</f>
        <v>наименование юридического лица</v>
      </c>
      <c r="F9" s="4" t="str">
        <f>"сумма, тыс. руб."</f>
        <v>сумма, тыс. руб.</v>
      </c>
      <c r="G9" s="4" t="str">
        <f>"кол-во граждан"</f>
        <v>кол-во граждан</v>
      </c>
      <c r="H9" s="27"/>
      <c r="I9" s="27"/>
      <c r="J9" s="27"/>
      <c r="K9" s="27"/>
      <c r="L9" s="27"/>
      <c r="M9" s="27"/>
      <c r="N9" s="2"/>
    </row>
    <row r="10" spans="1:14" x14ac:dyDescent="0.25">
      <c r="A10" s="6" t="s">
        <v>5</v>
      </c>
      <c r="B10" s="4" t="str">
        <f>"2"</f>
        <v>2</v>
      </c>
      <c r="C10" s="4" t="str">
        <f>"3"</f>
        <v>3</v>
      </c>
      <c r="D10" s="4" t="str">
        <f>"4"</f>
        <v>4</v>
      </c>
      <c r="E10" s="4" t="str">
        <f>"5"</f>
        <v>5</v>
      </c>
      <c r="F10" s="4" t="str">
        <f>"6"</f>
        <v>6</v>
      </c>
      <c r="G10" s="4" t="str">
        <f>"7"</f>
        <v>7</v>
      </c>
      <c r="H10" s="4" t="str">
        <f>"8"</f>
        <v>8</v>
      </c>
      <c r="I10" s="4" t="str">
        <f>"9"</f>
        <v>9</v>
      </c>
      <c r="J10" s="4" t="str">
        <f>"10"</f>
        <v>10</v>
      </c>
      <c r="K10" s="4" t="str">
        <f>"11"</f>
        <v>11</v>
      </c>
      <c r="L10" s="4" t="str">
        <f>"12"</f>
        <v>12</v>
      </c>
      <c r="M10" s="4" t="str">
        <f>"13"</f>
        <v>13</v>
      </c>
      <c r="N10" s="2"/>
    </row>
    <row r="11" spans="1:14" ht="43.15" customHeight="1" x14ac:dyDescent="0.25">
      <c r="A11" s="7" t="s">
        <v>6</v>
      </c>
      <c r="B11" s="8" t="str">
        <f>"Березовская Екатерина Юрьевна"</f>
        <v>Березовская Екатерина Юрьевна</v>
      </c>
      <c r="C11" s="9">
        <v>8</v>
      </c>
      <c r="D11" s="9"/>
      <c r="E11" s="8" t="str">
        <f>""</f>
        <v/>
      </c>
      <c r="F11" s="9"/>
      <c r="G11" s="10"/>
      <c r="H11" s="9">
        <v>1.2</v>
      </c>
      <c r="I11" s="11"/>
      <c r="J11" s="9"/>
      <c r="K11" s="8" t="str">
        <f>""</f>
        <v/>
      </c>
      <c r="L11" s="9"/>
      <c r="M11" s="8" t="str">
        <f>""</f>
        <v/>
      </c>
      <c r="N11" s="5"/>
    </row>
    <row r="12" spans="1:14" ht="28.9" customHeight="1" x14ac:dyDescent="0.25">
      <c r="A12" s="6" t="s">
        <v>7</v>
      </c>
      <c r="B12" s="12" t="str">
        <f>"Итого по кандидату"</f>
        <v>Итого по кандидату</v>
      </c>
      <c r="C12" s="13">
        <v>8</v>
      </c>
      <c r="D12" s="13">
        <v>0</v>
      </c>
      <c r="E12" s="12" t="str">
        <f>""</f>
        <v/>
      </c>
      <c r="F12" s="13">
        <v>0</v>
      </c>
      <c r="G12" s="14"/>
      <c r="H12" s="13">
        <v>1.2</v>
      </c>
      <c r="I12" s="15"/>
      <c r="J12" s="13">
        <v>0</v>
      </c>
      <c r="K12" s="12" t="str">
        <f>""</f>
        <v/>
      </c>
      <c r="L12" s="13">
        <v>0</v>
      </c>
      <c r="M12" s="12" t="str">
        <f>""</f>
        <v/>
      </c>
      <c r="N12" s="5"/>
    </row>
    <row r="13" spans="1:14" ht="28.9" customHeight="1" x14ac:dyDescent="0.25">
      <c r="A13" s="7" t="s">
        <v>8</v>
      </c>
      <c r="B13" s="8" t="str">
        <f>"Свитюк Сергей Васильевич"</f>
        <v>Свитюк Сергей Васильевич</v>
      </c>
      <c r="C13" s="9">
        <v>120</v>
      </c>
      <c r="D13" s="9">
        <v>120</v>
      </c>
      <c r="E13" s="8" t="str">
        <f>"ООО ""БМПП ""Катюша"""</f>
        <v>ООО "БМПП "Катюша"</v>
      </c>
      <c r="F13" s="9"/>
      <c r="G13" s="10"/>
      <c r="H13" s="9">
        <v>34.5</v>
      </c>
      <c r="I13" s="11"/>
      <c r="J13" s="9"/>
      <c r="K13" s="8" t="str">
        <f>""</f>
        <v/>
      </c>
      <c r="L13" s="9"/>
      <c r="M13" s="8" t="str">
        <f>""</f>
        <v/>
      </c>
      <c r="N13" s="5"/>
    </row>
    <row r="14" spans="1:14" ht="28.9" customHeight="1" x14ac:dyDescent="0.25">
      <c r="A14" s="6" t="s">
        <v>7</v>
      </c>
      <c r="B14" s="12" t="str">
        <f>"Итого по кандидату"</f>
        <v>Итого по кандидату</v>
      </c>
      <c r="C14" s="13">
        <v>120</v>
      </c>
      <c r="D14" s="13">
        <v>120</v>
      </c>
      <c r="E14" s="12" t="str">
        <f>""</f>
        <v/>
      </c>
      <c r="F14" s="13">
        <v>0</v>
      </c>
      <c r="G14" s="14"/>
      <c r="H14" s="13">
        <v>34.5</v>
      </c>
      <c r="I14" s="15"/>
      <c r="J14" s="13">
        <v>0</v>
      </c>
      <c r="K14" s="12" t="str">
        <f>""</f>
        <v/>
      </c>
      <c r="L14" s="13">
        <v>0</v>
      </c>
      <c r="M14" s="12" t="str">
        <f>""</f>
        <v/>
      </c>
      <c r="N14" s="5"/>
    </row>
    <row r="15" spans="1:14" ht="331.15" customHeight="1" x14ac:dyDescent="0.25">
      <c r="A15" s="7" t="s">
        <v>9</v>
      </c>
      <c r="B15" s="8" t="str">
        <f>"Темгеневский Василий Вячеславович"</f>
        <v>Темгеневский Василий Вячеславович</v>
      </c>
      <c r="C15" s="9">
        <v>199</v>
      </c>
      <c r="D15" s="9"/>
      <c r="E15" s="8" t="str">
        <f>""</f>
        <v/>
      </c>
      <c r="F15" s="9"/>
      <c r="G15" s="10"/>
      <c r="H15" s="9">
        <v>130.80000000000001</v>
      </c>
      <c r="I15" s="11" t="s">
        <v>10</v>
      </c>
      <c r="J15" s="9">
        <v>61.3</v>
      </c>
      <c r="K15" s="8" t="str">
        <f>"Израсходовано на предвыборную агитацию.Выпуск и распространение печатных материалов (листовки, плакаты, рекламные щиты и т.п.), изготовление и распространение аудиовизуальных и других информ. материалов"</f>
        <v>Израсходовано на предвыборную агитацию.Выпуск и распространение печатных материалов (листовки, плакаты, рекламные щиты и т.п.), изготовление и распространение аудиовизуальных и других информ. материалов</v>
      </c>
      <c r="L15" s="9"/>
      <c r="M15" s="8" t="str">
        <f>""</f>
        <v/>
      </c>
      <c r="N15" s="5"/>
    </row>
    <row r="16" spans="1:14" ht="28.9" customHeight="1" x14ac:dyDescent="0.25">
      <c r="A16" s="6" t="s">
        <v>7</v>
      </c>
      <c r="B16" s="12" t="str">
        <f>"Итого по кандидату"</f>
        <v>Итого по кандидату</v>
      </c>
      <c r="C16" s="13">
        <v>199</v>
      </c>
      <c r="D16" s="13">
        <v>0</v>
      </c>
      <c r="E16" s="12" t="str">
        <f>""</f>
        <v/>
      </c>
      <c r="F16" s="13">
        <v>0</v>
      </c>
      <c r="G16" s="14"/>
      <c r="H16" s="13">
        <v>130.80000000000001</v>
      </c>
      <c r="I16" s="15"/>
      <c r="J16" s="13">
        <v>61.3</v>
      </c>
      <c r="K16" s="12" t="str">
        <f>""</f>
        <v/>
      </c>
      <c r="L16" s="13">
        <v>0</v>
      </c>
      <c r="M16" s="12" t="str">
        <f>""</f>
        <v/>
      </c>
      <c r="N16" s="2"/>
    </row>
    <row r="17" spans="1:14" x14ac:dyDescent="0.25">
      <c r="A17" s="6" t="s">
        <v>7</v>
      </c>
      <c r="B17" s="12" t="str">
        <f>"Итого"</f>
        <v>Итого</v>
      </c>
      <c r="C17" s="13">
        <v>327</v>
      </c>
      <c r="D17" s="13">
        <v>120</v>
      </c>
      <c r="E17" s="12" t="str">
        <f>""</f>
        <v/>
      </c>
      <c r="F17" s="13">
        <v>0</v>
      </c>
      <c r="G17" s="14">
        <v>0</v>
      </c>
      <c r="H17" s="13">
        <v>166.5</v>
      </c>
      <c r="I17" s="15"/>
      <c r="J17" s="13">
        <v>61.3</v>
      </c>
      <c r="K17" s="12" t="str">
        <f>""</f>
        <v/>
      </c>
      <c r="L17" s="13">
        <v>0</v>
      </c>
      <c r="M17" s="12" t="str">
        <f>""</f>
        <v/>
      </c>
      <c r="N17" s="5"/>
    </row>
    <row r="18" spans="1:14" x14ac:dyDescent="0.25">
      <c r="N18" s="5"/>
    </row>
    <row r="20" spans="1:14" x14ac:dyDescent="0.25">
      <c r="A20" s="16" t="s">
        <v>11</v>
      </c>
      <c r="B20" s="16"/>
      <c r="C20" s="16"/>
      <c r="D20" s="16"/>
      <c r="F20" s="18"/>
      <c r="G20" s="18"/>
      <c r="H20" s="18"/>
      <c r="K20" s="20" t="s">
        <v>14</v>
      </c>
      <c r="L20" s="20"/>
      <c r="M20" s="20"/>
    </row>
    <row r="21" spans="1:14" ht="30" customHeight="1" x14ac:dyDescent="0.25">
      <c r="A21" s="17" t="s">
        <v>12</v>
      </c>
      <c r="B21" s="17"/>
      <c r="C21" s="17"/>
      <c r="D21" s="17"/>
      <c r="F21" s="19" t="s">
        <v>13</v>
      </c>
      <c r="G21" s="19"/>
      <c r="H21" s="19"/>
      <c r="K21" s="21" t="s">
        <v>15</v>
      </c>
      <c r="L21" s="21"/>
      <c r="M21" s="21"/>
    </row>
  </sheetData>
  <mergeCells count="24"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  <mergeCell ref="I7:K7"/>
    <mergeCell ref="L7:L9"/>
    <mergeCell ref="M7:M9"/>
    <mergeCell ref="D8:E8"/>
    <mergeCell ref="F8:G8"/>
    <mergeCell ref="I8:I9"/>
    <mergeCell ref="J8:J9"/>
    <mergeCell ref="K8:K9"/>
    <mergeCell ref="A20:D20"/>
    <mergeCell ref="A21:D21"/>
    <mergeCell ref="F20:H20"/>
    <mergeCell ref="F21:H21"/>
    <mergeCell ref="K20:M20"/>
    <mergeCell ref="K21:M21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Лазарева Наталья Леонардовна</cp:lastModifiedBy>
  <dcterms:created xsi:type="dcterms:W3CDTF">2022-08-15T08:28:27Z</dcterms:created>
  <dcterms:modified xsi:type="dcterms:W3CDTF">2022-08-16T03:41:12Z</dcterms:modified>
</cp:coreProperties>
</file>