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17" i="1"/>
  <c r="K17"/>
  <c r="E17"/>
  <c r="B17"/>
  <c r="M16"/>
  <c r="K16"/>
  <c r="E16"/>
  <c r="B16"/>
  <c r="M15"/>
  <c r="K15"/>
  <c r="E15"/>
  <c r="B15"/>
  <c r="M14"/>
  <c r="K14"/>
  <c r="E14"/>
  <c r="B14"/>
  <c r="M13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<sst xmlns="http://schemas.openxmlformats.org/spreadsheetml/2006/main" count="19" uniqueCount="16">
  <si>
    <t>Отчет № 7. 15.08.2022 16:27:24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</si>
  <si>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</si>
  <si>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 xml:space="preserve">Выборы мэра Слюдянского муниципального района Иркутской области </t>
  </si>
  <si>
    <t>По состоянию на 12.08.2022</t>
  </si>
  <si>
    <t>В тыс. руб.</t>
  </si>
  <si>
    <t>1</t>
  </si>
  <si>
    <t>1.</t>
  </si>
  <si>
    <t/>
  </si>
  <si>
    <t>2.</t>
  </si>
  <si>
    <t>3.</t>
  </si>
  <si>
    <t>10.08.2022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</si>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</sst>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dd\.mm\.yyyy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4" fontId="6" fillId="2" borderId="3" xfId="0" applyNumberFormat="1" applyFont="1" applyFill="1" applyBorder="1" applyAlignment="1">
      <alignment horizontal="right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64" fontId="6" fillId="2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4" fontId="5" fillId="3" borderId="3" xfId="0" applyNumberFormat="1" applyFont="1" applyFill="1" applyBorder="1" applyAlignment="1">
      <alignment horizontal="right" vertical="center" wrapText="1"/>
    </xf>
    <xf numFmtId="1" fontId="5" fillId="3" borderId="3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1"/>
  <sheetViews>
    <sheetView tabSelected="1" workbookViewId="0"/>
  </sheetViews>
  <sheetFormatPr defaultRowHeight="14.4"/>
  <cols>
    <col min="1" max="1" width="8" customWidth="1"/>
    <col min="2" max="4" width="15.109375" customWidth="1"/>
    <col min="5" max="5" width="12.2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2.21875" customWidth="1"/>
    <col min="12" max="12" width="15.109375" customWidth="1"/>
    <col min="13" max="13" width="20.88671875" customWidth="1"/>
    <col min="14" max="14" width="8.88671875" customWidth="1"/>
  </cols>
  <sheetData>
    <row r="1" spans="1:14" ht="14.4" customHeight="1">
      <c r="M1" s="1" t="s">
        <v>0</v>
      </c>
    </row>
    <row r="2" spans="1:14" ht="205.9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>
      <c r="M4" s="5" t="s">
        <v>3</v>
      </c>
    </row>
    <row r="5" spans="1:14">
      <c r="M5" s="5" t="s">
        <v>4</v>
      </c>
    </row>
    <row r="6" spans="1:14" ht="24" customHeight="1">
      <c r="A6" s="6" t="str">
        <f t="shared" ref="A6:A9" si="0">"№
п/п"</f>
        <v>№
п/п</v>
      </c>
      <c r="B6" s="6" t="str">
        <f t="shared" ref="B6:B9" si="1">"Фамилия, имя, отчество кандидата"</f>
        <v>Фамилия, имя, отчество кандидата</v>
      </c>
      <c r="C6" s="9" t="str">
        <f t="shared" ref="C6:G6" si="2">"Поступило средств"</f>
        <v>Поступило средств</v>
      </c>
      <c r="D6" s="10"/>
      <c r="E6" s="10"/>
      <c r="F6" s="10"/>
      <c r="G6" s="11"/>
      <c r="H6" s="9" t="str">
        <f t="shared" ref="H6:K6" si="3">"Израсходовано средств"</f>
        <v>Израсходовано средств</v>
      </c>
      <c r="I6" s="10"/>
      <c r="J6" s="10"/>
      <c r="K6" s="11"/>
      <c r="L6" s="9" t="str">
        <f t="shared" ref="L6:M6" si="4">"Возвращено средств"</f>
        <v>Возвращено средств</v>
      </c>
      <c r="M6" s="11"/>
    </row>
    <row r="7" spans="1:14" ht="49.95" customHeight="1">
      <c r="A7" s="7"/>
      <c r="B7" s="7"/>
      <c r="C7" s="6" t="str">
        <f t="shared" ref="C7:C9" si="5">"всего"</f>
        <v>всего</v>
      </c>
      <c r="D7" s="9" t="str">
        <f t="shared" ref="D7:G7" si="6">"из них"</f>
        <v>из них</v>
      </c>
      <c r="E7" s="10"/>
      <c r="F7" s="10"/>
      <c r="G7" s="11"/>
      <c r="H7" s="6" t="str">
        <f t="shared" ref="H7:H9" si="7">"всего"</f>
        <v>всего</v>
      </c>
      <c r="I7" s="9" t="str">
        <f t="shared" ref="I7:K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10"/>
      <c r="K7" s="11"/>
      <c r="L7" s="6" t="str">
        <f t="shared" ref="L7:L9" si="9">"сумма, тыс. руб."</f>
        <v>сумма, тыс. руб.</v>
      </c>
      <c r="M7" s="6" t="str">
        <f t="shared" ref="M7:M9" si="10">"основание возврата"</f>
        <v>основание возврата</v>
      </c>
      <c r="N7" s="4"/>
    </row>
    <row r="8" spans="1:14" ht="70.05" customHeight="1">
      <c r="A8" s="7"/>
      <c r="B8" s="7"/>
      <c r="C8" s="7"/>
      <c r="D8" s="9" t="str">
        <f t="shared" ref="D8:E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11"/>
      <c r="F8" s="9" t="str">
        <f t="shared" ref="F8:G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11"/>
      <c r="H8" s="7"/>
      <c r="I8" s="6" t="str">
        <f t="shared" ref="I8:I9" si="13">"дата операции"</f>
        <v>дата операции</v>
      </c>
      <c r="J8" s="6" t="str">
        <f t="shared" ref="J8:J9" si="14">"сумма, тыс. руб."</f>
        <v>сумма, тыс. руб.</v>
      </c>
      <c r="K8" s="6" t="str">
        <f t="shared" ref="K8:K9" si="15">"назначение платежа"</f>
        <v>назначение платежа</v>
      </c>
      <c r="L8" s="7"/>
      <c r="M8" s="7"/>
      <c r="N8" s="4"/>
    </row>
    <row r="9" spans="1:14" ht="57.6" customHeight="1">
      <c r="A9" s="8"/>
      <c r="B9" s="8"/>
      <c r="C9" s="8"/>
      <c r="D9" s="12" t="str">
        <f>"сумма, тыс. руб."</f>
        <v>сумма, тыс. руб.</v>
      </c>
      <c r="E9" s="12" t="str">
        <f>"наименование юридического лица"</f>
        <v>наименование юридического лица</v>
      </c>
      <c r="F9" s="12" t="str">
        <f>"сумма, тыс. руб."</f>
        <v>сумма, тыс. руб.</v>
      </c>
      <c r="G9" s="12" t="str">
        <f>"кол-во граждан"</f>
        <v>кол-во граждан</v>
      </c>
      <c r="H9" s="8"/>
      <c r="I9" s="8"/>
      <c r="J9" s="8"/>
      <c r="K9" s="8"/>
      <c r="L9" s="8"/>
      <c r="M9" s="8"/>
      <c r="N9" s="4"/>
    </row>
    <row r="10" spans="1:14">
      <c r="A10" s="14" t="s">
        <v>5</v>
      </c>
      <c r="B10" s="12" t="str">
        <f>"2"</f>
        <v>2</v>
      </c>
      <c r="C10" s="12" t="str">
        <f>"3"</f>
        <v>3</v>
      </c>
      <c r="D10" s="12" t="str">
        <f>"4"</f>
        <v>4</v>
      </c>
      <c r="E10" s="12" t="str">
        <f>"5"</f>
        <v>5</v>
      </c>
      <c r="F10" s="12" t="str">
        <f>"6"</f>
        <v>6</v>
      </c>
      <c r="G10" s="12" t="str">
        <f>"7"</f>
        <v>7</v>
      </c>
      <c r="H10" s="12" t="str">
        <f>"8"</f>
        <v>8</v>
      </c>
      <c r="I10" s="12" t="str">
        <f>"9"</f>
        <v>9</v>
      </c>
      <c r="J10" s="12" t="str">
        <f>"10"</f>
        <v>10</v>
      </c>
      <c r="K10" s="12" t="str">
        <f>"11"</f>
        <v>11</v>
      </c>
      <c r="L10" s="12" t="str">
        <f>"12"</f>
        <v>12</v>
      </c>
      <c r="M10" s="12" t="str">
        <f>"13"</f>
        <v>13</v>
      </c>
      <c r="N10" s="4"/>
    </row>
    <row r="11" spans="1:14" ht="43.2" customHeight="1">
      <c r="A11" s="15" t="s">
        <v>6</v>
      </c>
      <c r="B11" s="16" t="str">
        <f>"Духовников Андрей Михайлович"</f>
        <v>Духовников Андрей Михайлович</v>
      </c>
      <c r="C11" s="17">
        <v>100</v>
      </c>
      <c r="D11" s="17"/>
      <c r="E11" s="16" t="str">
        <f>""</f>
        <v/>
      </c>
      <c r="F11" s="17"/>
      <c r="G11" s="18"/>
      <c r="H11" s="17">
        <v>0</v>
      </c>
      <c r="I11" s="19"/>
      <c r="J11" s="17"/>
      <c r="K11" s="16" t="str">
        <f>""</f>
        <v/>
      </c>
      <c r="L11" s="17"/>
      <c r="M11" s="16" t="str">
        <f>""</f>
        <v/>
      </c>
      <c r="N11" s="13"/>
    </row>
    <row r="12" spans="1:14" ht="28.8" customHeight="1">
      <c r="A12" s="14" t="s">
        <v>7</v>
      </c>
      <c r="B12" s="20" t="str">
        <f>"Итого по кандидату"</f>
        <v>Итого по кандидату</v>
      </c>
      <c r="C12" s="21">
        <v>100</v>
      </c>
      <c r="D12" s="21">
        <v>0</v>
      </c>
      <c r="E12" s="20" t="str">
        <f>""</f>
        <v/>
      </c>
      <c r="F12" s="21">
        <v>0</v>
      </c>
      <c r="G12" s="22"/>
      <c r="H12" s="21">
        <v>0</v>
      </c>
      <c r="I12" s="23"/>
      <c r="J12" s="21">
        <v>0</v>
      </c>
      <c r="K12" s="20" t="str">
        <f>""</f>
        <v/>
      </c>
      <c r="L12" s="21">
        <v>0</v>
      </c>
      <c r="M12" s="20" t="str">
        <f>""</f>
        <v/>
      </c>
      <c r="N12" s="13"/>
    </row>
    <row r="13" spans="1:14" ht="43.2" customHeight="1">
      <c r="A13" s="15" t="s">
        <v>8</v>
      </c>
      <c r="B13" s="16" t="str">
        <f>"Кайсаров Михаил Михайлович"</f>
        <v>Кайсаров Михаил Михайлович</v>
      </c>
      <c r="C13" s="17">
        <v>28</v>
      </c>
      <c r="D13" s="17"/>
      <c r="E13" s="16" t="str">
        <f>""</f>
        <v/>
      </c>
      <c r="F13" s="17"/>
      <c r="G13" s="18"/>
      <c r="H13" s="17">
        <v>27.94</v>
      </c>
      <c r="I13" s="19"/>
      <c r="J13" s="17"/>
      <c r="K13" s="16" t="str">
        <f>""</f>
        <v/>
      </c>
      <c r="L13" s="17"/>
      <c r="M13" s="16" t="str">
        <f>""</f>
        <v/>
      </c>
      <c r="N13" s="13"/>
    </row>
    <row r="14" spans="1:14" ht="28.8" customHeight="1">
      <c r="A14" s="14" t="s">
        <v>7</v>
      </c>
      <c r="B14" s="20" t="str">
        <f>"Итого по кандидату"</f>
        <v>Итого по кандидату</v>
      </c>
      <c r="C14" s="21">
        <v>28</v>
      </c>
      <c r="D14" s="21">
        <v>0</v>
      </c>
      <c r="E14" s="20" t="str">
        <f>""</f>
        <v/>
      </c>
      <c r="F14" s="21">
        <v>0</v>
      </c>
      <c r="G14" s="22"/>
      <c r="H14" s="21">
        <v>27.94</v>
      </c>
      <c r="I14" s="23"/>
      <c r="J14" s="21">
        <v>0</v>
      </c>
      <c r="K14" s="20" t="str">
        <f>""</f>
        <v/>
      </c>
      <c r="L14" s="21">
        <v>0</v>
      </c>
      <c r="M14" s="20" t="str">
        <f>""</f>
        <v/>
      </c>
      <c r="N14" s="13"/>
    </row>
    <row r="15" spans="1:14" ht="244.8" customHeight="1">
      <c r="A15" s="15" t="s">
        <v>9</v>
      </c>
      <c r="B15" s="16" t="str">
        <f>"Шульц Алексей Гербертович"</f>
        <v>Шульц Алексей Гербертович</v>
      </c>
      <c r="C15" s="17">
        <v>1100</v>
      </c>
      <c r="D15" s="17"/>
      <c r="E15" s="16" t="str">
        <f>""</f>
        <v/>
      </c>
      <c r="F15" s="17"/>
      <c r="G15" s="18"/>
      <c r="H15" s="17">
        <v>401.3</v>
      </c>
      <c r="I15" s="19" t="s">
        <v>10</v>
      </c>
      <c r="J15" s="17">
        <v>300</v>
      </c>
      <c r="K15" s="16" t="str">
        <f>"Израсходовано на оплату других работ (услуг), выполненных юридическими лицами или гражданами РФ (работы и услуги, выполненные по договорам)"</f>
        <v>Израсходовано на оплату других работ (услуг), выполненных юридическими лицами или гражданами РФ (работы и услуги, выполненные по договорам)</v>
      </c>
      <c r="L15" s="17"/>
      <c r="M15" s="16" t="str">
        <f>""</f>
        <v/>
      </c>
      <c r="N15" s="13"/>
    </row>
    <row r="16" spans="1:14" ht="28.8" customHeight="1">
      <c r="A16" s="14" t="s">
        <v>7</v>
      </c>
      <c r="B16" s="20" t="str">
        <f>"Итого по кандидату"</f>
        <v>Итого по кандидату</v>
      </c>
      <c r="C16" s="21">
        <v>1100</v>
      </c>
      <c r="D16" s="21">
        <v>0</v>
      </c>
      <c r="E16" s="20" t="str">
        <f>""</f>
        <v/>
      </c>
      <c r="F16" s="21">
        <v>0</v>
      </c>
      <c r="G16" s="22"/>
      <c r="H16" s="21">
        <v>401.3</v>
      </c>
      <c r="I16" s="23"/>
      <c r="J16" s="21">
        <v>300</v>
      </c>
      <c r="K16" s="20" t="str">
        <f>""</f>
        <v/>
      </c>
      <c r="L16" s="21">
        <v>0</v>
      </c>
      <c r="M16" s="20" t="str">
        <f>""</f>
        <v/>
      </c>
      <c r="N16" s="4"/>
    </row>
    <row r="17" spans="1:14">
      <c r="A17" s="14" t="s">
        <v>7</v>
      </c>
      <c r="B17" s="20" t="str">
        <f>"Итого"</f>
        <v>Итого</v>
      </c>
      <c r="C17" s="21">
        <v>1228</v>
      </c>
      <c r="D17" s="21">
        <v>0</v>
      </c>
      <c r="E17" s="20" t="str">
        <f>""</f>
        <v/>
      </c>
      <c r="F17" s="21">
        <v>0</v>
      </c>
      <c r="G17" s="22">
        <v>0</v>
      </c>
      <c r="H17" s="21">
        <v>429.24</v>
      </c>
      <c r="I17" s="23"/>
      <c r="J17" s="21">
        <v>300</v>
      </c>
      <c r="K17" s="20" t="str">
        <f>""</f>
        <v/>
      </c>
      <c r="L17" s="21">
        <v>0</v>
      </c>
      <c r="M17" s="20" t="str">
        <f>""</f>
        <v/>
      </c>
      <c r="N17" s="13"/>
    </row>
    <row r="18" spans="1:14">
      <c r="N18" s="13"/>
    </row>
    <row r="20" spans="1:14">
      <c r="A20" s="24" t="s">
        <v>11</v>
      </c>
      <c r="B20" s="24"/>
      <c r="C20" s="24"/>
      <c r="D20" s="24"/>
      <c r="F20" s="26"/>
      <c r="G20" s="26"/>
      <c r="H20" s="26"/>
      <c r="K20" s="28" t="s">
        <v>14</v>
      </c>
      <c r="L20" s="28"/>
      <c r="M20" s="28"/>
    </row>
    <row r="21" spans="1:14" ht="30" customHeight="1">
      <c r="A21" s="25" t="s">
        <v>12</v>
      </c>
      <c r="B21" s="25"/>
      <c r="C21" s="25"/>
      <c r="D21" s="25"/>
      <c r="F21" s="27" t="s">
        <v>13</v>
      </c>
      <c r="G21" s="27"/>
      <c r="H21" s="27"/>
      <c r="K21" s="29" t="s">
        <v>15</v>
      </c>
      <c r="L21" s="29"/>
      <c r="M21" s="29"/>
    </row>
  </sheetData>
  <mergeCells count="24">
    <mergeCell ref="A20:D20"/>
    <mergeCell ref="A21:D21"/>
    <mergeCell ref="F20:H20"/>
    <mergeCell ref="F21:H21"/>
    <mergeCell ref="K20:M20"/>
    <mergeCell ref="K21:M21"/>
    <mergeCell ref="I7:K7"/>
    <mergeCell ref="L7:L9"/>
    <mergeCell ref="M7:M9"/>
    <mergeCell ref="D8:E8"/>
    <mergeCell ref="F8:G8"/>
    <mergeCell ref="I8:I9"/>
    <mergeCell ref="J8:J9"/>
    <mergeCell ref="K8:K9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2022-08-15T08:27:28Z</dcterms:created>
  <dcterms:modified xsi:type="dcterms:W3CDTF">2022-08-15T08:27:57Z</dcterms:modified>
</cp:coreProperties>
</file>