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20" windowWidth="22980" windowHeight="11904"/>
  </bookViews>
  <sheets>
    <sheet name="Отчет" sheetId="1" r:id="rId1"/>
  </sheets>
  <calcPr calcId="125725"/>
</workbook>
</file>

<file path=xl/calcChain.xml><?xml version="1.0" encoding="utf-8"?>
<calcChain xmlns="http://schemas.openxmlformats.org/spreadsheetml/2006/main">
  <c r="AI14" i="1"/>
  <c r="AH14"/>
  <c r="AG14"/>
  <c r="AF14"/>
  <c r="AE14"/>
  <c r="AD14"/>
  <c r="AC14"/>
  <c r="AB14"/>
  <c r="AA14"/>
  <c r="Z14"/>
  <c r="Y14"/>
  <c r="X14"/>
  <c r="W14"/>
  <c r="V14"/>
  <c r="U14"/>
  <c r="T14"/>
  <c r="S14"/>
  <c r="R14"/>
  <c r="Q14"/>
  <c r="P14"/>
  <c r="O14"/>
  <c r="N14"/>
  <c r="M14"/>
  <c r="L14"/>
  <c r="K14"/>
  <c r="J14"/>
  <c r="I14"/>
  <c r="H14"/>
  <c r="G14"/>
  <c r="F14"/>
  <c r="E14"/>
  <c r="D14"/>
  <c r="C14"/>
  <c r="B14"/>
  <c r="O13"/>
  <c r="N13"/>
  <c r="M13"/>
  <c r="AC12"/>
  <c r="AB12"/>
  <c r="AA12"/>
  <c r="Z12"/>
  <c r="Y12"/>
  <c r="X12"/>
  <c r="Q12"/>
  <c r="P12"/>
  <c r="M12"/>
  <c r="X11"/>
  <c r="W11"/>
  <c r="M11"/>
  <c r="L11"/>
  <c r="K11"/>
  <c r="AI10"/>
  <c r="AH10"/>
  <c r="AG10"/>
  <c r="AF10"/>
  <c r="W10"/>
  <c r="V10"/>
  <c r="T10"/>
  <c r="S10"/>
  <c r="R10"/>
  <c r="L10"/>
  <c r="K10"/>
  <c r="J10"/>
  <c r="G10"/>
  <c r="F10"/>
  <c r="E10"/>
  <c r="D10"/>
  <c r="AF9"/>
  <c r="AE9"/>
  <c r="V9"/>
  <c r="U9"/>
  <c r="J9"/>
  <c r="I9"/>
  <c r="D9"/>
  <c r="C9"/>
  <c r="AE8"/>
  <c r="AD8"/>
  <c r="U8"/>
  <c r="I8"/>
  <c r="H8"/>
  <c r="C8"/>
  <c r="B8"/>
  <c r="A8"/>
</calcChain>
</file>

<file path=xl/sharedStrings.xml><?xml version="1.0" encoding="utf-8"?>
<sst xmlns="http://schemas.openxmlformats.org/spreadsheetml/2006/main" count="31" uniqueCount="24">
  <si>
    <t>Отчет № 5. 19.10.2022 15:10:30</t>
  </si>
  <si>
    <t>Сведения о поступлении и расходовании средств избирательных фондов кандидатов 
(на основании данных филиалов ПАО Сбербанк и другой кредитной организации)</t>
  </si>
  <si>
    <t>Выборы депутатов Думы Байкальского городского поселения пятого созыва</t>
  </si>
  <si>
    <t>Слюдянская территориальная избирательная комиссия</t>
  </si>
  <si>
    <t>5-и мандатный (№ 1)</t>
  </si>
  <si>
    <t>По состоянию на 17.10.2022</t>
  </si>
  <si>
    <t>В тыс. руб.</t>
  </si>
  <si>
    <t>1</t>
  </si>
  <si>
    <t>1.</t>
  </si>
  <si>
    <t>Клименко Татьяна Анатольевна</t>
  </si>
  <si>
    <t/>
  </si>
  <si>
    <t>Итого по кандидату</t>
  </si>
  <si>
    <t>2.</t>
  </si>
  <si>
    <t>Ненахов Сергей Владимирович</t>
  </si>
  <si>
    <t>3.</t>
  </si>
  <si>
    <t>Романов Сергей Викторович</t>
  </si>
  <si>
    <t>4.</t>
  </si>
  <si>
    <t>Салаев Илгар Ализада оглы</t>
  </si>
  <si>
    <t>Итого</t>
  </si>
  <si>
    <t>Председатель</t>
  </si>
  <si>
    <t>Слюдянской ТИК</t>
  </si>
  <si>
    <t>(подпись, дата)</t>
  </si>
  <si>
    <t>Н.Л. Лазарева</t>
  </si>
  <si>
    <t>(инициалы, фамилия)</t>
  </si>
</sst>
</file>

<file path=xl/styles.xml><?xml version="1.0" encoding="utf-8"?>
<styleSheet xmlns="http://schemas.openxmlformats.org/spreadsheetml/2006/main">
  <numFmts count="1">
    <numFmt numFmtId="164" formatCode="#,##0.0"/>
  </numFmts>
  <fonts count="7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5F5F5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Alignment="1">
      <alignment horizontal="right"/>
    </xf>
    <xf numFmtId="0" fontId="2" fillId="2" borderId="0" xfId="0" applyFont="1" applyFill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0" fillId="0" borderId="0" xfId="0" applyAlignment="1"/>
    <xf numFmtId="49" fontId="1" fillId="0" borderId="0" xfId="0" applyNumberFormat="1" applyFont="1" applyAlignment="1">
      <alignment horizontal="right" vertical="center"/>
    </xf>
    <xf numFmtId="0" fontId="5" fillId="3" borderId="8" xfId="0" applyNumberFormat="1" applyFont="1" applyFill="1" applyBorder="1" applyAlignment="1">
      <alignment horizontal="center" vertical="center" wrapText="1"/>
    </xf>
    <xf numFmtId="0" fontId="5" fillId="3" borderId="9" xfId="0" applyNumberFormat="1" applyFont="1" applyFill="1" applyBorder="1" applyAlignment="1">
      <alignment horizontal="center" vertical="center" wrapText="1"/>
    </xf>
    <xf numFmtId="0" fontId="5" fillId="3" borderId="2" xfId="0" applyNumberFormat="1" applyFont="1" applyFill="1" applyBorder="1" applyAlignment="1">
      <alignment horizontal="center" vertical="center" wrapText="1"/>
    </xf>
    <xf numFmtId="0" fontId="5" fillId="3" borderId="5" xfId="0" applyNumberFormat="1" applyFont="1" applyFill="1" applyBorder="1" applyAlignment="1">
      <alignment horizontal="center" vertical="center" wrapText="1"/>
    </xf>
    <xf numFmtId="0" fontId="5" fillId="3" borderId="6" xfId="0" applyNumberFormat="1" applyFont="1" applyFill="1" applyBorder="1" applyAlignment="1">
      <alignment horizontal="center" vertical="center" wrapText="1"/>
    </xf>
    <xf numFmtId="0" fontId="5" fillId="3" borderId="7" xfId="0" applyNumberFormat="1" applyFont="1" applyFill="1" applyBorder="1" applyAlignment="1">
      <alignment horizontal="center" vertical="center" wrapText="1"/>
    </xf>
    <xf numFmtId="0" fontId="0" fillId="0" borderId="0" xfId="0" applyAlignment="1">
      <alignment textRotation="90"/>
    </xf>
    <xf numFmtId="0" fontId="5" fillId="3" borderId="8" xfId="0" applyNumberFormat="1" applyFont="1" applyFill="1" applyBorder="1" applyAlignment="1">
      <alignment horizontal="center" vertical="center" textRotation="90" wrapText="1"/>
    </xf>
    <xf numFmtId="0" fontId="5" fillId="3" borderId="9" xfId="0" applyNumberFormat="1" applyFont="1" applyFill="1" applyBorder="1" applyAlignment="1">
      <alignment horizontal="center" vertical="center" textRotation="90" wrapText="1"/>
    </xf>
    <xf numFmtId="0" fontId="5" fillId="3" borderId="2" xfId="0" applyNumberFormat="1" applyFont="1" applyFill="1" applyBorder="1" applyAlignment="1">
      <alignment horizontal="center" vertical="center" textRotation="90" wrapText="1"/>
    </xf>
    <xf numFmtId="0" fontId="5" fillId="3" borderId="3" xfId="0" applyNumberFormat="1" applyFont="1" applyFill="1" applyBorder="1" applyAlignment="1">
      <alignment horizontal="center" vertical="center" wrapText="1"/>
    </xf>
    <xf numFmtId="0" fontId="5" fillId="3" borderId="3" xfId="0" applyNumberFormat="1" applyFont="1" applyFill="1" applyBorder="1" applyAlignment="1">
      <alignment horizontal="center" vertical="center" textRotation="90" wrapText="1"/>
    </xf>
    <xf numFmtId="0" fontId="0" fillId="0" borderId="0" xfId="0" quotePrefix="1" applyAlignment="1"/>
    <xf numFmtId="0" fontId="5" fillId="3" borderId="3" xfId="0" quotePrefix="1" applyNumberFormat="1" applyFont="1" applyFill="1" applyBorder="1" applyAlignment="1">
      <alignment horizontal="center" vertical="center" wrapText="1"/>
    </xf>
    <xf numFmtId="0" fontId="6" fillId="2" borderId="3" xfId="0" quotePrefix="1" applyNumberFormat="1" applyFont="1" applyFill="1" applyBorder="1" applyAlignment="1">
      <alignment horizontal="center" vertical="center" wrapText="1"/>
    </xf>
    <xf numFmtId="0" fontId="6" fillId="2" borderId="3" xfId="0" applyNumberFormat="1" applyFont="1" applyFill="1" applyBorder="1" applyAlignment="1">
      <alignment horizontal="left" vertical="center" wrapText="1"/>
    </xf>
    <xf numFmtId="164" fontId="6" fillId="2" borderId="3" xfId="0" applyNumberFormat="1" applyFont="1" applyFill="1" applyBorder="1" applyAlignment="1">
      <alignment horizontal="right" vertical="center" wrapText="1"/>
    </xf>
    <xf numFmtId="0" fontId="5" fillId="3" borderId="3" xfId="0" applyNumberFormat="1" applyFont="1" applyFill="1" applyBorder="1" applyAlignment="1">
      <alignment horizontal="left" vertical="center" wrapText="1"/>
    </xf>
    <xf numFmtId="164" fontId="5" fillId="3" borderId="3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Alignment="1">
      <alignment horizontal="left" wrapText="1"/>
    </xf>
    <xf numFmtId="49" fontId="4" fillId="0" borderId="0" xfId="0" applyNumberFormat="1" applyFont="1" applyAlignment="1">
      <alignment horizontal="left" vertical="top" wrapText="1"/>
    </xf>
    <xf numFmtId="49" fontId="4" fillId="0" borderId="1" xfId="0" applyNumberFormat="1" applyFont="1" applyBorder="1" applyAlignment="1">
      <alignment horizontal="left" vertical="center" wrapText="1"/>
    </xf>
    <xf numFmtId="49" fontId="4" fillId="0" borderId="0" xfId="0" applyNumberFormat="1" applyFont="1" applyAlignment="1">
      <alignment horizontal="center" vertical="top" wrapText="1"/>
    </xf>
    <xf numFmtId="49" fontId="4" fillId="0" borderId="1" xfId="0" applyNumberFormat="1" applyFont="1" applyBorder="1" applyAlignment="1">
      <alignment horizontal="right" vertical="center" wrapText="1"/>
    </xf>
    <xf numFmtId="49" fontId="4" fillId="0" borderId="4" xfId="0" applyNumberFormat="1" applyFont="1" applyBorder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27"/>
  <sheetViews>
    <sheetView tabSelected="1" workbookViewId="0"/>
  </sheetViews>
  <sheetFormatPr defaultRowHeight="14.4"/>
  <cols>
    <col min="1" max="1" width="8" customWidth="1"/>
    <col min="2" max="2" width="15.6640625" customWidth="1"/>
    <col min="3" max="35" width="15.109375" customWidth="1"/>
    <col min="36" max="36" width="8.88671875" customWidth="1"/>
  </cols>
  <sheetData>
    <row r="1" spans="1:36" ht="14.4" customHeight="1">
      <c r="AI1" s="1" t="s">
        <v>0</v>
      </c>
    </row>
    <row r="2" spans="1:36" ht="123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</row>
    <row r="3" spans="1:36" ht="15.6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</row>
    <row r="4" spans="1:36" ht="15.6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</row>
    <row r="5" spans="1:36" ht="15.6">
      <c r="A5" s="3" t="s">
        <v>4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</row>
    <row r="6" spans="1:36">
      <c r="AI6" s="5" t="s">
        <v>5</v>
      </c>
    </row>
    <row r="7" spans="1:36">
      <c r="AI7" s="5" t="s">
        <v>6</v>
      </c>
    </row>
    <row r="8" spans="1:36" ht="24" customHeight="1">
      <c r="A8" s="6" t="str">
        <f t="shared" ref="A8:A13" si="0">"№
п/п"</f>
        <v>№
п/п</v>
      </c>
      <c r="B8" s="6" t="str">
        <f t="shared" ref="B8:B13" si="1">"Фамилия, имя, отчество кандидата"</f>
        <v>Фамилия, имя, отчество кандидата</v>
      </c>
      <c r="C8" s="9" t="str">
        <f t="shared" ref="C8:G8" si="2">"Поступило средств на специальный избирательный счет"</f>
        <v>Поступило средств на специальный избирательный счет</v>
      </c>
      <c r="D8" s="10"/>
      <c r="E8" s="10"/>
      <c r="F8" s="10"/>
      <c r="G8" s="11"/>
      <c r="H8" s="13" t="str">
        <f t="shared" ref="H8:H13" si="3">"Возвращено средств в избирательный фонд, всего"</f>
        <v>Возвращено средств в избирательный фонд, всего</v>
      </c>
      <c r="I8" s="9" t="str">
        <f t="shared" ref="I8:T8" si="4">"Израсходовано средств из избирательного фонда"</f>
        <v>Израсходовано средств из избирательного фонда</v>
      </c>
      <c r="J8" s="10"/>
      <c r="K8" s="10"/>
      <c r="L8" s="10"/>
      <c r="M8" s="10"/>
      <c r="N8" s="10"/>
      <c r="O8" s="10"/>
      <c r="P8" s="10"/>
      <c r="Q8" s="10"/>
      <c r="R8" s="10"/>
      <c r="S8" s="10"/>
      <c r="T8" s="11"/>
      <c r="U8" s="9" t="str">
        <f t="shared" ref="U8:AC8" si="5">"Возвращено жертвователям, перечислено в бюджет средств избирательного фонда"</f>
        <v>Возвращено жертвователям, перечислено в бюджет средств избирательного фонда</v>
      </c>
      <c r="V8" s="10"/>
      <c r="W8" s="10"/>
      <c r="X8" s="10"/>
      <c r="Y8" s="10"/>
      <c r="Z8" s="10"/>
      <c r="AA8" s="10"/>
      <c r="AB8" s="10"/>
      <c r="AC8" s="11"/>
      <c r="AD8" s="13" t="str">
        <f t="shared" ref="AD8:AD13" si="6">"Средства фонда"</f>
        <v>Средства фонда</v>
      </c>
      <c r="AE8" s="9" t="str">
        <f t="shared" ref="AE8:AI8" si="7">"Распределение остатка неизрасходованных средств избирательных фондов"</f>
        <v>Распределение остатка неизрасходованных средств избирательных фондов</v>
      </c>
      <c r="AF8" s="10"/>
      <c r="AG8" s="10"/>
      <c r="AH8" s="10"/>
      <c r="AI8" s="11"/>
    </row>
    <row r="9" spans="1:36" ht="24" customHeight="1">
      <c r="A9" s="7"/>
      <c r="B9" s="7"/>
      <c r="C9" s="13" t="str">
        <f t="shared" ref="C9:C13" si="8">"Всего"</f>
        <v>Всего</v>
      </c>
      <c r="D9" s="9" t="str">
        <f t="shared" ref="D9:G9" si="9">"в том числе:"</f>
        <v>в том числе:</v>
      </c>
      <c r="E9" s="10"/>
      <c r="F9" s="10"/>
      <c r="G9" s="11"/>
      <c r="H9" s="14"/>
      <c r="I9" s="6" t="str">
        <f t="shared" ref="I9:I13" si="10">"Всего"</f>
        <v>Всего</v>
      </c>
      <c r="J9" s="9" t="str">
        <f t="shared" ref="J9:T9" si="11">"в том числе:"</f>
        <v>в том числе:</v>
      </c>
      <c r="K9" s="10"/>
      <c r="L9" s="10"/>
      <c r="M9" s="10"/>
      <c r="N9" s="10"/>
      <c r="O9" s="10"/>
      <c r="P9" s="10"/>
      <c r="Q9" s="10"/>
      <c r="R9" s="10"/>
      <c r="S9" s="10"/>
      <c r="T9" s="11"/>
      <c r="U9" s="6" t="str">
        <f t="shared" ref="U9:U13" si="12">"Всего"</f>
        <v>Всего</v>
      </c>
      <c r="V9" s="9" t="str">
        <f t="shared" ref="V9:AC9" si="13">"в том числе:"</f>
        <v>в том числе:</v>
      </c>
      <c r="W9" s="10"/>
      <c r="X9" s="10"/>
      <c r="Y9" s="10"/>
      <c r="Z9" s="10"/>
      <c r="AA9" s="10"/>
      <c r="AB9" s="10"/>
      <c r="AC9" s="11"/>
      <c r="AD9" s="14"/>
      <c r="AE9" s="6" t="str">
        <f t="shared" ref="AE9:AE13" si="14">"Всего"</f>
        <v>Всего</v>
      </c>
      <c r="AF9" s="9" t="str">
        <f t="shared" ref="AF9:AI9" si="15">"в том числе:"</f>
        <v>в том числе:</v>
      </c>
      <c r="AG9" s="10"/>
      <c r="AH9" s="10"/>
      <c r="AI9" s="11"/>
      <c r="AJ9" s="12"/>
    </row>
    <row r="10" spans="1:36">
      <c r="A10" s="7"/>
      <c r="B10" s="7"/>
      <c r="C10" s="14"/>
      <c r="D10" s="13" t="str">
        <f t="shared" ref="D10:D13" si="16">"собственные средства"</f>
        <v>собственные средства</v>
      </c>
      <c r="E10" s="13" t="str">
        <f t="shared" ref="E10:E13" si="17">"средства избирательного объединения, выдвинувшего кандидата"</f>
        <v>средства избирательного объединения, выдвинувшего кандидата</v>
      </c>
      <c r="F10" s="13" t="str">
        <f t="shared" ref="F10:F13" si="18">"пожертвования от граждан"</f>
        <v>пожертвования от граждан</v>
      </c>
      <c r="G10" s="13" t="str">
        <f t="shared" ref="G10:G13" si="19">"пожертвования от юридических лиц"</f>
        <v>пожертвования от юридических лиц</v>
      </c>
      <c r="H10" s="14"/>
      <c r="I10" s="7"/>
      <c r="J10" s="13" t="str">
        <f t="shared" ref="J10:J13" si="20">"Организация сбора подписей"</f>
        <v>Организация сбора подписей</v>
      </c>
      <c r="K10" s="16" t="str">
        <f>"из них:"</f>
        <v>из них:</v>
      </c>
      <c r="L10" s="9" t="str">
        <f t="shared" ref="L10:Q10" si="21">"Предвыборная агитация"</f>
        <v>Предвыборная агитация</v>
      </c>
      <c r="M10" s="10"/>
      <c r="N10" s="10"/>
      <c r="O10" s="10"/>
      <c r="P10" s="10"/>
      <c r="Q10" s="11"/>
      <c r="R10" s="13" t="str">
        <f t="shared" ref="R10:R13" si="22">"оплата работ (услуг) информационного и консультационного характера"</f>
        <v>оплата работ (услуг) информационного и консультационного характера</v>
      </c>
      <c r="S10" s="13" t="str">
        <f t="shared" ref="S10:S13" si="23">"оплата других работ (услуг), выполненных (оказанных) юр.лицами и гражданами РФ"</f>
        <v>оплата других работ (услуг), выполненных (оказанных) юр.лицами и гражданами РФ</v>
      </c>
      <c r="T10" s="13" t="str">
        <f t="shared" ref="T10:T13" si="24">"иные расходы, связанные с проведением избирательной кампании"</f>
        <v>иные расходы, связанные с проведением избирательной кампании</v>
      </c>
      <c r="U10" s="7"/>
      <c r="V10" s="13" t="str">
        <f t="shared" ref="V10:V13" si="25">"Средств, поступивших в установленном порядке, всего"</f>
        <v>Средств, поступивших в установленном порядке, всего</v>
      </c>
      <c r="W10" s="9" t="str">
        <f t="shared" ref="W10:AC10" si="26">"Средств, поступивших с нарушением установленного порядка"</f>
        <v>Средств, поступивших с нарушением установленного порядка</v>
      </c>
      <c r="X10" s="10"/>
      <c r="Y10" s="10"/>
      <c r="Z10" s="10"/>
      <c r="AA10" s="10"/>
      <c r="AB10" s="10"/>
      <c r="AC10" s="11"/>
      <c r="AD10" s="14"/>
      <c r="AE10" s="7"/>
      <c r="AF10" s="13" t="str">
        <f t="shared" ref="AF10:AF13" si="27">"избирательному объединению"</f>
        <v>избирательному объединению</v>
      </c>
      <c r="AG10" s="13" t="str">
        <f t="shared" ref="AG10:AG13" si="28">"избирательному объединению, выдвинувшему кандидата"</f>
        <v>избирательному объединению, выдвинувшему кандидата</v>
      </c>
      <c r="AH10" s="13" t="str">
        <f t="shared" ref="AH10:AH13" si="29">"гражданам"</f>
        <v>гражданам</v>
      </c>
      <c r="AI10" s="13" t="str">
        <f t="shared" ref="AI10:AI13" si="30">"юридическим лицам"</f>
        <v>юридическим лицам</v>
      </c>
      <c r="AJ10" s="4"/>
    </row>
    <row r="11" spans="1:36" ht="24" customHeight="1">
      <c r="A11" s="7"/>
      <c r="B11" s="7"/>
      <c r="C11" s="14"/>
      <c r="D11" s="14"/>
      <c r="E11" s="14"/>
      <c r="F11" s="14"/>
      <c r="G11" s="14"/>
      <c r="H11" s="14"/>
      <c r="I11" s="7"/>
      <c r="J11" s="14"/>
      <c r="K11" s="13" t="str">
        <f t="shared" ref="K11:K13" si="31">"оплата труда лиц, привлеченных для сбора подписей"</f>
        <v>оплата труда лиц, привлеченных для сбора подписей</v>
      </c>
      <c r="L11" s="6" t="str">
        <f t="shared" ref="L11:L13" si="32">"Всего (Предвыборная агитация)"</f>
        <v>Всего (Предвыборная агитация)</v>
      </c>
      <c r="M11" s="9" t="str">
        <f t="shared" ref="M11:Q11" si="33">"из них:"</f>
        <v>из них:</v>
      </c>
      <c r="N11" s="10"/>
      <c r="O11" s="10"/>
      <c r="P11" s="10"/>
      <c r="Q11" s="11"/>
      <c r="R11" s="14"/>
      <c r="S11" s="14"/>
      <c r="T11" s="14"/>
      <c r="U11" s="7"/>
      <c r="V11" s="14"/>
      <c r="W11" s="6" t="str">
        <f t="shared" ref="W11:W13" si="34">"Всего (Средств, поступивших с нарушением установленного порядка)"</f>
        <v>Всего (Средств, поступивших с нарушением установленного порядка)</v>
      </c>
      <c r="X11" s="9" t="str">
        <f t="shared" ref="X11:AC11" si="35">"из них:"</f>
        <v>из них:</v>
      </c>
      <c r="Y11" s="10"/>
      <c r="Z11" s="10"/>
      <c r="AA11" s="10"/>
      <c r="AB11" s="10"/>
      <c r="AC11" s="11"/>
      <c r="AD11" s="14"/>
      <c r="AE11" s="7"/>
      <c r="AF11" s="14"/>
      <c r="AG11" s="14"/>
      <c r="AH11" s="14"/>
      <c r="AI11" s="14"/>
      <c r="AJ11" s="12"/>
    </row>
    <row r="12" spans="1:36">
      <c r="A12" s="7"/>
      <c r="B12" s="7"/>
      <c r="C12" s="14"/>
      <c r="D12" s="14"/>
      <c r="E12" s="14"/>
      <c r="F12" s="14"/>
      <c r="G12" s="14"/>
      <c r="H12" s="14"/>
      <c r="I12" s="7"/>
      <c r="J12" s="14"/>
      <c r="K12" s="14"/>
      <c r="L12" s="7"/>
      <c r="M12" s="9" t="str">
        <f t="shared" ref="M12:O12" si="36">"через СМИ"</f>
        <v>через СМИ</v>
      </c>
      <c r="N12" s="10"/>
      <c r="O12" s="11"/>
      <c r="P12" s="13" t="str">
        <f t="shared" ref="P12:P13" si="37">"выпуск и распространение печатных материалов"</f>
        <v>выпуск и распространение печатных материалов</v>
      </c>
      <c r="Q12" s="13" t="str">
        <f t="shared" ref="Q12:Q13" si="38">"проведение публичных предвыборных мероприятий"</f>
        <v>проведение публичных предвыборных мероприятий</v>
      </c>
      <c r="R12" s="14"/>
      <c r="S12" s="14"/>
      <c r="T12" s="14"/>
      <c r="U12" s="7"/>
      <c r="V12" s="14"/>
      <c r="W12" s="7"/>
      <c r="X12" s="13" t="str">
        <f t="shared" ref="X12:X13" si="39">"от граждан, которым запрещено осуществлять пожертвования"</f>
        <v>от граждан, которым запрещено осуществлять пожертвования</v>
      </c>
      <c r="Y12" s="13" t="str">
        <f t="shared" ref="Y12:Y13" si="40">"от юридических лиц, которым запрещено осуществлять пожертвования"</f>
        <v>от юридических лиц, которым запрещено осуществлять пожертвования</v>
      </c>
      <c r="Z12" s="13" t="str">
        <f t="shared" ref="Z12:Z13" si="41">"средств, превышающих предельный размер пожертвований"</f>
        <v>средств, превышающих предельный размер пожертвований</v>
      </c>
      <c r="AA12" s="13" t="str">
        <f t="shared" ref="AA12:AA13" si="42">"средств пожертвований с недостоверными сведениями о жертвователе"</f>
        <v>средств пожертвований с недостоверными сведениями о жертвователе</v>
      </c>
      <c r="AB12" s="13" t="str">
        <f t="shared" ref="AB12:AB13" si="43">"других средств"</f>
        <v>других средств</v>
      </c>
      <c r="AC12" s="13" t="str">
        <f t="shared" ref="AC12:AC13" si="44">"перечислено в доход бюджета (средств анонимных жертвователей)"</f>
        <v>перечислено в доход бюджета (средств анонимных жертвователей)</v>
      </c>
      <c r="AD12" s="14"/>
      <c r="AE12" s="7"/>
      <c r="AF12" s="14"/>
      <c r="AG12" s="14"/>
      <c r="AH12" s="14"/>
      <c r="AI12" s="14"/>
      <c r="AJ12" s="4"/>
    </row>
    <row r="13" spans="1:36" ht="94.8">
      <c r="A13" s="8"/>
      <c r="B13" s="8"/>
      <c r="C13" s="15"/>
      <c r="D13" s="15"/>
      <c r="E13" s="15"/>
      <c r="F13" s="15"/>
      <c r="G13" s="15"/>
      <c r="H13" s="15"/>
      <c r="I13" s="8"/>
      <c r="J13" s="15"/>
      <c r="K13" s="15"/>
      <c r="L13" s="8"/>
      <c r="M13" s="17" t="str">
        <f>"организации телерадиовещания"</f>
        <v>организации телерадиовещания</v>
      </c>
      <c r="N13" s="17" t="str">
        <f>"редакции периодических печатных изданий"</f>
        <v>редакции периодических печатных изданий</v>
      </c>
      <c r="O13" s="17" t="str">
        <f>"сетевые издания"</f>
        <v>сетевые издания</v>
      </c>
      <c r="P13" s="15"/>
      <c r="Q13" s="15"/>
      <c r="R13" s="15"/>
      <c r="S13" s="15"/>
      <c r="T13" s="15"/>
      <c r="U13" s="8"/>
      <c r="V13" s="15"/>
      <c r="W13" s="8"/>
      <c r="X13" s="15"/>
      <c r="Y13" s="15"/>
      <c r="Z13" s="15"/>
      <c r="AA13" s="15"/>
      <c r="AB13" s="15"/>
      <c r="AC13" s="15"/>
      <c r="AD13" s="15"/>
      <c r="AE13" s="8"/>
      <c r="AF13" s="15"/>
      <c r="AG13" s="15"/>
      <c r="AH13" s="15"/>
      <c r="AI13" s="15"/>
      <c r="AJ13" s="12"/>
    </row>
    <row r="14" spans="1:36">
      <c r="A14" s="19" t="s">
        <v>7</v>
      </c>
      <c r="B14" s="16" t="str">
        <f>"2"</f>
        <v>2</v>
      </c>
      <c r="C14" s="16" t="str">
        <f>"3"</f>
        <v>3</v>
      </c>
      <c r="D14" s="16" t="str">
        <f>"4"</f>
        <v>4</v>
      </c>
      <c r="E14" s="16" t="str">
        <f>"5"</f>
        <v>5</v>
      </c>
      <c r="F14" s="16" t="str">
        <f>"6"</f>
        <v>6</v>
      </c>
      <c r="G14" s="16" t="str">
        <f>"7"</f>
        <v>7</v>
      </c>
      <c r="H14" s="16" t="str">
        <f>"8"</f>
        <v>8</v>
      </c>
      <c r="I14" s="16" t="str">
        <f>"9"</f>
        <v>9</v>
      </c>
      <c r="J14" s="16" t="str">
        <f>"10"</f>
        <v>10</v>
      </c>
      <c r="K14" s="16" t="str">
        <f>"11"</f>
        <v>11</v>
      </c>
      <c r="L14" s="16" t="str">
        <f>"12"</f>
        <v>12</v>
      </c>
      <c r="M14" s="16" t="str">
        <f>"13"</f>
        <v>13</v>
      </c>
      <c r="N14" s="16" t="str">
        <f>"14"</f>
        <v>14</v>
      </c>
      <c r="O14" s="16" t="str">
        <f>"15"</f>
        <v>15</v>
      </c>
      <c r="P14" s="16" t="str">
        <f>"16"</f>
        <v>16</v>
      </c>
      <c r="Q14" s="16" t="str">
        <f>"17"</f>
        <v>17</v>
      </c>
      <c r="R14" s="16" t="str">
        <f>"18"</f>
        <v>18</v>
      </c>
      <c r="S14" s="16" t="str">
        <f>"19"</f>
        <v>19</v>
      </c>
      <c r="T14" s="16" t="str">
        <f>"20"</f>
        <v>20</v>
      </c>
      <c r="U14" s="16" t="str">
        <f>"21"</f>
        <v>21</v>
      </c>
      <c r="V14" s="16" t="str">
        <f>"22"</f>
        <v>22</v>
      </c>
      <c r="W14" s="16" t="str">
        <f>"23"</f>
        <v>23</v>
      </c>
      <c r="X14" s="16" t="str">
        <f>"24"</f>
        <v>24</v>
      </c>
      <c r="Y14" s="16" t="str">
        <f>"25"</f>
        <v>25</v>
      </c>
      <c r="Z14" s="16" t="str">
        <f>"26"</f>
        <v>26</v>
      </c>
      <c r="AA14" s="16" t="str">
        <f>"27"</f>
        <v>27</v>
      </c>
      <c r="AB14" s="16" t="str">
        <f>"28"</f>
        <v>28</v>
      </c>
      <c r="AC14" s="16" t="str">
        <f>"29"</f>
        <v>29</v>
      </c>
      <c r="AD14" s="16" t="str">
        <f>"30"</f>
        <v>30</v>
      </c>
      <c r="AE14" s="16" t="str">
        <f>"31"</f>
        <v>31</v>
      </c>
      <c r="AF14" s="16" t="str">
        <f>"32"</f>
        <v>32</v>
      </c>
      <c r="AG14" s="16" t="str">
        <f>"33"</f>
        <v>33</v>
      </c>
      <c r="AH14" s="16" t="str">
        <f>"34"</f>
        <v>34</v>
      </c>
      <c r="AI14" s="16" t="str">
        <f>"35"</f>
        <v>35</v>
      </c>
      <c r="AJ14" s="12"/>
    </row>
    <row r="15" spans="1:36" ht="43.2" customHeight="1">
      <c r="A15" s="20" t="s">
        <v>8</v>
      </c>
      <c r="B15" s="21" t="s">
        <v>9</v>
      </c>
      <c r="C15" s="22">
        <v>0.3</v>
      </c>
      <c r="D15" s="22">
        <v>0.3</v>
      </c>
      <c r="E15" s="22">
        <v>0</v>
      </c>
      <c r="F15" s="22">
        <v>0</v>
      </c>
      <c r="G15" s="22">
        <v>0</v>
      </c>
      <c r="H15" s="22">
        <v>0</v>
      </c>
      <c r="I15" s="22">
        <v>0.3</v>
      </c>
      <c r="J15" s="22">
        <v>0.3</v>
      </c>
      <c r="K15" s="22">
        <v>0</v>
      </c>
      <c r="L15" s="22">
        <v>0</v>
      </c>
      <c r="M15" s="22">
        <v>0</v>
      </c>
      <c r="N15" s="22">
        <v>0</v>
      </c>
      <c r="O15" s="22">
        <v>0</v>
      </c>
      <c r="P15" s="22">
        <v>0</v>
      </c>
      <c r="Q15" s="22">
        <v>0</v>
      </c>
      <c r="R15" s="22">
        <v>0</v>
      </c>
      <c r="S15" s="22">
        <v>0</v>
      </c>
      <c r="T15" s="22">
        <v>0</v>
      </c>
      <c r="U15" s="22">
        <v>0</v>
      </c>
      <c r="V15" s="22">
        <v>0</v>
      </c>
      <c r="W15" s="22">
        <v>0</v>
      </c>
      <c r="X15" s="22">
        <v>0</v>
      </c>
      <c r="Y15" s="22">
        <v>0</v>
      </c>
      <c r="Z15" s="22">
        <v>0</v>
      </c>
      <c r="AA15" s="22">
        <v>0</v>
      </c>
      <c r="AB15" s="22">
        <v>0</v>
      </c>
      <c r="AC15" s="22">
        <v>0</v>
      </c>
      <c r="AD15" s="22">
        <v>0.3</v>
      </c>
      <c r="AE15" s="22">
        <v>0</v>
      </c>
      <c r="AF15" s="22">
        <v>0</v>
      </c>
      <c r="AG15" s="22">
        <v>0</v>
      </c>
      <c r="AH15" s="22">
        <v>0</v>
      </c>
      <c r="AI15" s="22">
        <v>0</v>
      </c>
      <c r="AJ15" s="18"/>
    </row>
    <row r="16" spans="1:36" ht="28.8" customHeight="1">
      <c r="A16" s="19" t="s">
        <v>10</v>
      </c>
      <c r="B16" s="23" t="s">
        <v>11</v>
      </c>
      <c r="C16" s="24">
        <v>0.3</v>
      </c>
      <c r="D16" s="24">
        <v>0.3</v>
      </c>
      <c r="E16" s="24">
        <v>0</v>
      </c>
      <c r="F16" s="24">
        <v>0</v>
      </c>
      <c r="G16" s="24">
        <v>0</v>
      </c>
      <c r="H16" s="24">
        <v>0</v>
      </c>
      <c r="I16" s="24">
        <v>0.3</v>
      </c>
      <c r="J16" s="24">
        <v>0.3</v>
      </c>
      <c r="K16" s="24">
        <v>0</v>
      </c>
      <c r="L16" s="24">
        <v>0</v>
      </c>
      <c r="M16" s="24">
        <v>0</v>
      </c>
      <c r="N16" s="24">
        <v>0</v>
      </c>
      <c r="O16" s="24">
        <v>0</v>
      </c>
      <c r="P16" s="24">
        <v>0</v>
      </c>
      <c r="Q16" s="24">
        <v>0</v>
      </c>
      <c r="R16" s="24">
        <v>0</v>
      </c>
      <c r="S16" s="24">
        <v>0</v>
      </c>
      <c r="T16" s="24">
        <v>0</v>
      </c>
      <c r="U16" s="24">
        <v>0</v>
      </c>
      <c r="V16" s="24">
        <v>0</v>
      </c>
      <c r="W16" s="24">
        <v>0</v>
      </c>
      <c r="X16" s="24">
        <v>0</v>
      </c>
      <c r="Y16" s="24">
        <v>0</v>
      </c>
      <c r="Z16" s="24">
        <v>0</v>
      </c>
      <c r="AA16" s="24">
        <v>0</v>
      </c>
      <c r="AB16" s="24">
        <v>0</v>
      </c>
      <c r="AC16" s="24">
        <v>0</v>
      </c>
      <c r="AD16" s="24">
        <v>0.3</v>
      </c>
      <c r="AE16" s="24">
        <v>0</v>
      </c>
      <c r="AF16" s="24">
        <v>0</v>
      </c>
      <c r="AG16" s="24">
        <v>0</v>
      </c>
      <c r="AH16" s="24">
        <v>0</v>
      </c>
      <c r="AI16" s="24">
        <v>0</v>
      </c>
      <c r="AJ16" s="4"/>
    </row>
    <row r="17" spans="1:36" ht="28.8" customHeight="1">
      <c r="A17" s="20" t="s">
        <v>12</v>
      </c>
      <c r="B17" s="21" t="s">
        <v>13</v>
      </c>
      <c r="C17" s="22">
        <v>50</v>
      </c>
      <c r="D17" s="22">
        <v>50</v>
      </c>
      <c r="E17" s="22">
        <v>0</v>
      </c>
      <c r="F17" s="22">
        <v>0</v>
      </c>
      <c r="G17" s="22">
        <v>0</v>
      </c>
      <c r="H17" s="22">
        <v>0</v>
      </c>
      <c r="I17" s="22">
        <v>24.8</v>
      </c>
      <c r="J17" s="22">
        <v>0</v>
      </c>
      <c r="K17" s="22">
        <v>0</v>
      </c>
      <c r="L17" s="22">
        <v>24.8</v>
      </c>
      <c r="M17" s="22">
        <v>0</v>
      </c>
      <c r="N17" s="22">
        <v>0</v>
      </c>
      <c r="O17" s="22">
        <v>0</v>
      </c>
      <c r="P17" s="22">
        <v>24.8</v>
      </c>
      <c r="Q17" s="22">
        <v>0</v>
      </c>
      <c r="R17" s="22">
        <v>0</v>
      </c>
      <c r="S17" s="22">
        <v>0</v>
      </c>
      <c r="T17" s="22">
        <v>0</v>
      </c>
      <c r="U17" s="22">
        <v>0</v>
      </c>
      <c r="V17" s="22">
        <v>0</v>
      </c>
      <c r="W17" s="22">
        <v>0</v>
      </c>
      <c r="X17" s="22">
        <v>0</v>
      </c>
      <c r="Y17" s="22">
        <v>0</v>
      </c>
      <c r="Z17" s="22">
        <v>0</v>
      </c>
      <c r="AA17" s="22">
        <v>0</v>
      </c>
      <c r="AB17" s="22">
        <v>0</v>
      </c>
      <c r="AC17" s="22">
        <v>0</v>
      </c>
      <c r="AD17" s="22">
        <v>24.8</v>
      </c>
      <c r="AE17" s="22">
        <v>25.2</v>
      </c>
      <c r="AF17" s="22">
        <v>25.2</v>
      </c>
      <c r="AG17" s="22">
        <v>0</v>
      </c>
      <c r="AH17" s="22">
        <v>0</v>
      </c>
      <c r="AI17" s="22">
        <v>0</v>
      </c>
      <c r="AJ17" s="4"/>
    </row>
    <row r="18" spans="1:36" ht="28.8" customHeight="1">
      <c r="A18" s="19" t="s">
        <v>10</v>
      </c>
      <c r="B18" s="23" t="s">
        <v>11</v>
      </c>
      <c r="C18" s="24">
        <v>50</v>
      </c>
      <c r="D18" s="24">
        <v>50</v>
      </c>
      <c r="E18" s="24">
        <v>0</v>
      </c>
      <c r="F18" s="24">
        <v>0</v>
      </c>
      <c r="G18" s="24">
        <v>0</v>
      </c>
      <c r="H18" s="24">
        <v>0</v>
      </c>
      <c r="I18" s="24">
        <v>24.8</v>
      </c>
      <c r="J18" s="24">
        <v>0</v>
      </c>
      <c r="K18" s="24">
        <v>0</v>
      </c>
      <c r="L18" s="24">
        <v>24.8</v>
      </c>
      <c r="M18" s="24">
        <v>0</v>
      </c>
      <c r="N18" s="24">
        <v>0</v>
      </c>
      <c r="O18" s="24">
        <v>0</v>
      </c>
      <c r="P18" s="24">
        <v>24.8</v>
      </c>
      <c r="Q18" s="24">
        <v>0</v>
      </c>
      <c r="R18" s="24">
        <v>0</v>
      </c>
      <c r="S18" s="24">
        <v>0</v>
      </c>
      <c r="T18" s="24">
        <v>0</v>
      </c>
      <c r="U18" s="24">
        <v>0</v>
      </c>
      <c r="V18" s="24">
        <v>0</v>
      </c>
      <c r="W18" s="24">
        <v>0</v>
      </c>
      <c r="X18" s="24">
        <v>0</v>
      </c>
      <c r="Y18" s="24">
        <v>0</v>
      </c>
      <c r="Z18" s="24">
        <v>0</v>
      </c>
      <c r="AA18" s="24">
        <v>0</v>
      </c>
      <c r="AB18" s="24">
        <v>0</v>
      </c>
      <c r="AC18" s="24">
        <v>0</v>
      </c>
      <c r="AD18" s="24">
        <v>24.8</v>
      </c>
      <c r="AE18" s="24">
        <v>25.2</v>
      </c>
      <c r="AF18" s="24">
        <v>25.2</v>
      </c>
      <c r="AG18" s="24">
        <v>0</v>
      </c>
      <c r="AH18" s="24">
        <v>0</v>
      </c>
      <c r="AI18" s="24">
        <v>0</v>
      </c>
      <c r="AJ18" s="4"/>
    </row>
    <row r="19" spans="1:36" ht="28.8" customHeight="1">
      <c r="A19" s="20" t="s">
        <v>14</v>
      </c>
      <c r="B19" s="21" t="s">
        <v>15</v>
      </c>
      <c r="C19" s="22">
        <v>5.6</v>
      </c>
      <c r="D19" s="22">
        <v>5.6</v>
      </c>
      <c r="E19" s="22">
        <v>0</v>
      </c>
      <c r="F19" s="22">
        <v>0</v>
      </c>
      <c r="G19" s="22">
        <v>0</v>
      </c>
      <c r="H19" s="22">
        <v>0</v>
      </c>
      <c r="I19" s="22">
        <v>5.6</v>
      </c>
      <c r="J19" s="22">
        <v>0</v>
      </c>
      <c r="K19" s="22">
        <v>0</v>
      </c>
      <c r="L19" s="22">
        <v>5.6</v>
      </c>
      <c r="M19" s="22">
        <v>0</v>
      </c>
      <c r="N19" s="22">
        <v>0</v>
      </c>
      <c r="O19" s="22">
        <v>0</v>
      </c>
      <c r="P19" s="22">
        <v>5.6</v>
      </c>
      <c r="Q19" s="22">
        <v>0</v>
      </c>
      <c r="R19" s="22">
        <v>0</v>
      </c>
      <c r="S19" s="22">
        <v>0</v>
      </c>
      <c r="T19" s="22">
        <v>0</v>
      </c>
      <c r="U19" s="22">
        <v>0</v>
      </c>
      <c r="V19" s="22">
        <v>0</v>
      </c>
      <c r="W19" s="22">
        <v>0</v>
      </c>
      <c r="X19" s="22">
        <v>0</v>
      </c>
      <c r="Y19" s="22">
        <v>0</v>
      </c>
      <c r="Z19" s="22">
        <v>0</v>
      </c>
      <c r="AA19" s="22">
        <v>0</v>
      </c>
      <c r="AB19" s="22">
        <v>0</v>
      </c>
      <c r="AC19" s="22">
        <v>0</v>
      </c>
      <c r="AD19" s="22">
        <v>5.6</v>
      </c>
      <c r="AE19" s="22">
        <v>0</v>
      </c>
      <c r="AF19" s="22">
        <v>0</v>
      </c>
      <c r="AG19" s="22">
        <v>0</v>
      </c>
      <c r="AH19" s="22">
        <v>0</v>
      </c>
      <c r="AI19" s="22">
        <v>0</v>
      </c>
      <c r="AJ19" s="4"/>
    </row>
    <row r="20" spans="1:36" ht="28.8" customHeight="1">
      <c r="A20" s="19" t="s">
        <v>10</v>
      </c>
      <c r="B20" s="23" t="s">
        <v>11</v>
      </c>
      <c r="C20" s="24">
        <v>5.6</v>
      </c>
      <c r="D20" s="24">
        <v>5.6</v>
      </c>
      <c r="E20" s="24">
        <v>0</v>
      </c>
      <c r="F20" s="24">
        <v>0</v>
      </c>
      <c r="G20" s="24">
        <v>0</v>
      </c>
      <c r="H20" s="24">
        <v>0</v>
      </c>
      <c r="I20" s="24">
        <v>5.6</v>
      </c>
      <c r="J20" s="24">
        <v>0</v>
      </c>
      <c r="K20" s="24">
        <v>0</v>
      </c>
      <c r="L20" s="24">
        <v>5.6</v>
      </c>
      <c r="M20" s="24">
        <v>0</v>
      </c>
      <c r="N20" s="24">
        <v>0</v>
      </c>
      <c r="O20" s="24">
        <v>0</v>
      </c>
      <c r="P20" s="24">
        <v>5.6</v>
      </c>
      <c r="Q20" s="24">
        <v>0</v>
      </c>
      <c r="R20" s="24">
        <v>0</v>
      </c>
      <c r="S20" s="24">
        <v>0</v>
      </c>
      <c r="T20" s="24">
        <v>0</v>
      </c>
      <c r="U20" s="24">
        <v>0</v>
      </c>
      <c r="V20" s="24">
        <v>0</v>
      </c>
      <c r="W20" s="24">
        <v>0</v>
      </c>
      <c r="X20" s="24">
        <v>0</v>
      </c>
      <c r="Y20" s="24">
        <v>0</v>
      </c>
      <c r="Z20" s="24">
        <v>0</v>
      </c>
      <c r="AA20" s="24">
        <v>0</v>
      </c>
      <c r="AB20" s="24">
        <v>0</v>
      </c>
      <c r="AC20" s="24">
        <v>0</v>
      </c>
      <c r="AD20" s="24">
        <v>5.6</v>
      </c>
      <c r="AE20" s="24">
        <v>0</v>
      </c>
      <c r="AF20" s="24">
        <v>0</v>
      </c>
      <c r="AG20" s="24">
        <v>0</v>
      </c>
      <c r="AH20" s="24">
        <v>0</v>
      </c>
      <c r="AI20" s="24">
        <v>0</v>
      </c>
      <c r="AJ20" s="4"/>
    </row>
    <row r="21" spans="1:36" ht="28.8" customHeight="1">
      <c r="A21" s="20" t="s">
        <v>16</v>
      </c>
      <c r="B21" s="21" t="s">
        <v>17</v>
      </c>
      <c r="C21" s="22">
        <v>0.4</v>
      </c>
      <c r="D21" s="22">
        <v>0.4</v>
      </c>
      <c r="E21" s="22">
        <v>0</v>
      </c>
      <c r="F21" s="22">
        <v>0</v>
      </c>
      <c r="G21" s="22">
        <v>0</v>
      </c>
      <c r="H21" s="22">
        <v>0</v>
      </c>
      <c r="I21" s="22">
        <v>0.3</v>
      </c>
      <c r="J21" s="22">
        <v>0.3</v>
      </c>
      <c r="K21" s="22">
        <v>0</v>
      </c>
      <c r="L21" s="22">
        <v>0</v>
      </c>
      <c r="M21" s="22">
        <v>0</v>
      </c>
      <c r="N21" s="22">
        <v>0</v>
      </c>
      <c r="O21" s="22">
        <v>0</v>
      </c>
      <c r="P21" s="22">
        <v>0</v>
      </c>
      <c r="Q21" s="22">
        <v>0</v>
      </c>
      <c r="R21" s="22">
        <v>0</v>
      </c>
      <c r="S21" s="22">
        <v>0</v>
      </c>
      <c r="T21" s="22">
        <v>0</v>
      </c>
      <c r="U21" s="22">
        <v>0</v>
      </c>
      <c r="V21" s="22">
        <v>0</v>
      </c>
      <c r="W21" s="22">
        <v>0</v>
      </c>
      <c r="X21" s="22">
        <v>0</v>
      </c>
      <c r="Y21" s="22">
        <v>0</v>
      </c>
      <c r="Z21" s="22">
        <v>0</v>
      </c>
      <c r="AA21" s="22">
        <v>0</v>
      </c>
      <c r="AB21" s="22">
        <v>0</v>
      </c>
      <c r="AC21" s="22">
        <v>0</v>
      </c>
      <c r="AD21" s="22">
        <v>0.3</v>
      </c>
      <c r="AE21" s="22">
        <v>0.1</v>
      </c>
      <c r="AF21" s="22">
        <v>0.1</v>
      </c>
      <c r="AG21" s="22">
        <v>0</v>
      </c>
      <c r="AH21" s="22">
        <v>0</v>
      </c>
      <c r="AI21" s="22">
        <v>0</v>
      </c>
      <c r="AJ21" s="4"/>
    </row>
    <row r="22" spans="1:36" ht="28.8" customHeight="1">
      <c r="A22" s="19" t="s">
        <v>10</v>
      </c>
      <c r="B22" s="23" t="s">
        <v>11</v>
      </c>
      <c r="C22" s="24">
        <v>0.4</v>
      </c>
      <c r="D22" s="24">
        <v>0.4</v>
      </c>
      <c r="E22" s="24">
        <v>0</v>
      </c>
      <c r="F22" s="24">
        <v>0</v>
      </c>
      <c r="G22" s="24">
        <v>0</v>
      </c>
      <c r="H22" s="24">
        <v>0</v>
      </c>
      <c r="I22" s="24">
        <v>0.3</v>
      </c>
      <c r="J22" s="24">
        <v>0.3</v>
      </c>
      <c r="K22" s="24">
        <v>0</v>
      </c>
      <c r="L22" s="24">
        <v>0</v>
      </c>
      <c r="M22" s="24">
        <v>0</v>
      </c>
      <c r="N22" s="24">
        <v>0</v>
      </c>
      <c r="O22" s="24">
        <v>0</v>
      </c>
      <c r="P22" s="24">
        <v>0</v>
      </c>
      <c r="Q22" s="24">
        <v>0</v>
      </c>
      <c r="R22" s="24">
        <v>0</v>
      </c>
      <c r="S22" s="24">
        <v>0</v>
      </c>
      <c r="T22" s="24">
        <v>0</v>
      </c>
      <c r="U22" s="24">
        <v>0</v>
      </c>
      <c r="V22" s="24">
        <v>0</v>
      </c>
      <c r="W22" s="24">
        <v>0</v>
      </c>
      <c r="X22" s="24">
        <v>0</v>
      </c>
      <c r="Y22" s="24">
        <v>0</v>
      </c>
      <c r="Z22" s="24">
        <v>0</v>
      </c>
      <c r="AA22" s="24">
        <v>0</v>
      </c>
      <c r="AB22" s="24">
        <v>0</v>
      </c>
      <c r="AC22" s="24">
        <v>0</v>
      </c>
      <c r="AD22" s="24">
        <v>0.3</v>
      </c>
      <c r="AE22" s="24">
        <v>0.1</v>
      </c>
      <c r="AF22" s="24">
        <v>0.1</v>
      </c>
      <c r="AG22" s="24">
        <v>0</v>
      </c>
      <c r="AH22" s="24">
        <v>0</v>
      </c>
      <c r="AI22" s="24">
        <v>0</v>
      </c>
      <c r="AJ22" s="4"/>
    </row>
    <row r="23" spans="1:36">
      <c r="A23" s="19" t="s">
        <v>10</v>
      </c>
      <c r="B23" s="23" t="s">
        <v>18</v>
      </c>
      <c r="C23" s="24">
        <v>56.3</v>
      </c>
      <c r="D23" s="24">
        <v>56.3</v>
      </c>
      <c r="E23" s="24">
        <v>0</v>
      </c>
      <c r="F23" s="24">
        <v>0</v>
      </c>
      <c r="G23" s="24">
        <v>0</v>
      </c>
      <c r="H23" s="24">
        <v>0</v>
      </c>
      <c r="I23" s="24">
        <v>31</v>
      </c>
      <c r="J23" s="24">
        <v>0.6</v>
      </c>
      <c r="K23" s="24">
        <v>0</v>
      </c>
      <c r="L23" s="24">
        <v>30.4</v>
      </c>
      <c r="M23" s="24">
        <v>0</v>
      </c>
      <c r="N23" s="24">
        <v>0</v>
      </c>
      <c r="O23" s="24">
        <v>0</v>
      </c>
      <c r="P23" s="24">
        <v>30.4</v>
      </c>
      <c r="Q23" s="24">
        <v>0</v>
      </c>
      <c r="R23" s="24">
        <v>0</v>
      </c>
      <c r="S23" s="24">
        <v>0</v>
      </c>
      <c r="T23" s="24">
        <v>0</v>
      </c>
      <c r="U23" s="24">
        <v>0</v>
      </c>
      <c r="V23" s="24">
        <v>0</v>
      </c>
      <c r="W23" s="24">
        <v>0</v>
      </c>
      <c r="X23" s="24">
        <v>0</v>
      </c>
      <c r="Y23" s="24">
        <v>0</v>
      </c>
      <c r="Z23" s="24">
        <v>0</v>
      </c>
      <c r="AA23" s="24">
        <v>0</v>
      </c>
      <c r="AB23" s="24">
        <v>0</v>
      </c>
      <c r="AC23" s="24">
        <v>0</v>
      </c>
      <c r="AD23" s="24">
        <v>31</v>
      </c>
      <c r="AE23" s="24">
        <v>25.3</v>
      </c>
      <c r="AF23" s="24">
        <v>25.3</v>
      </c>
      <c r="AG23" s="24">
        <v>0</v>
      </c>
      <c r="AH23" s="24">
        <v>0</v>
      </c>
      <c r="AI23" s="24">
        <v>0</v>
      </c>
      <c r="AJ23" s="4"/>
    </row>
    <row r="24" spans="1:36">
      <c r="AJ24" s="4"/>
    </row>
    <row r="26" spans="1:36">
      <c r="A26" s="25" t="s">
        <v>19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R26" s="27"/>
      <c r="AG26" s="29" t="s">
        <v>22</v>
      </c>
      <c r="AH26" s="29"/>
      <c r="AI26" s="29"/>
    </row>
    <row r="27" spans="1:36" ht="30" customHeight="1">
      <c r="A27" s="26" t="s">
        <v>20</v>
      </c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R27" s="28" t="s">
        <v>21</v>
      </c>
      <c r="AG27" s="30" t="s">
        <v>23</v>
      </c>
      <c r="AH27" s="30"/>
      <c r="AI27" s="30"/>
    </row>
  </sheetData>
  <mergeCells count="53">
    <mergeCell ref="AB12:AB13"/>
    <mergeCell ref="AC12:AC13"/>
    <mergeCell ref="A26:P26"/>
    <mergeCell ref="A27:P27"/>
    <mergeCell ref="AG26:AI26"/>
    <mergeCell ref="AG27:AI27"/>
    <mergeCell ref="AG10:AG13"/>
    <mergeCell ref="AH10:AH13"/>
    <mergeCell ref="AI10:AI13"/>
    <mergeCell ref="K11:K13"/>
    <mergeCell ref="L11:L13"/>
    <mergeCell ref="M11:Q11"/>
    <mergeCell ref="W11:W13"/>
    <mergeCell ref="X11:AC11"/>
    <mergeCell ref="M12:O12"/>
    <mergeCell ref="P12:P13"/>
    <mergeCell ref="R10:R13"/>
    <mergeCell ref="S10:S13"/>
    <mergeCell ref="T10:T13"/>
    <mergeCell ref="V10:V13"/>
    <mergeCell ref="W10:AC10"/>
    <mergeCell ref="AF10:AF13"/>
    <mergeCell ref="X12:X13"/>
    <mergeCell ref="Y12:Y13"/>
    <mergeCell ref="Z12:Z13"/>
    <mergeCell ref="AA12:AA13"/>
    <mergeCell ref="D10:D13"/>
    <mergeCell ref="E10:E13"/>
    <mergeCell ref="F10:F13"/>
    <mergeCell ref="G10:G13"/>
    <mergeCell ref="J10:J13"/>
    <mergeCell ref="L10:Q10"/>
    <mergeCell ref="Q12:Q13"/>
    <mergeCell ref="AD8:AD13"/>
    <mergeCell ref="AE8:AI8"/>
    <mergeCell ref="C9:C13"/>
    <mergeCell ref="D9:G9"/>
    <mergeCell ref="I9:I13"/>
    <mergeCell ref="J9:T9"/>
    <mergeCell ref="U9:U13"/>
    <mergeCell ref="V9:AC9"/>
    <mergeCell ref="AE9:AE13"/>
    <mergeCell ref="AF9:AI9"/>
    <mergeCell ref="A2:AI2"/>
    <mergeCell ref="A3:AI3"/>
    <mergeCell ref="A4:AI4"/>
    <mergeCell ref="A5:AI5"/>
    <mergeCell ref="A8:A13"/>
    <mergeCell ref="B8:B13"/>
    <mergeCell ref="C8:G8"/>
    <mergeCell ref="H8:H13"/>
    <mergeCell ref="I8:T8"/>
    <mergeCell ref="U8:AC8"/>
  </mergeCells>
  <pageMargins left="0.34722222222222221" right="0.1388888888888889" top="0.1388888888888889" bottom="0.1388888888888889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2022-10-19T07:10:36Z</dcterms:created>
  <dcterms:modified xsi:type="dcterms:W3CDTF">2022-10-19T07:11:14Z</dcterms:modified>
</cp:coreProperties>
</file>